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930" windowWidth="15480" windowHeight="4380" tabRatio="610" activeTab="0"/>
  </bookViews>
  <sheets>
    <sheet name="ΙΣΟΛΟΓΙΣΜΟΣ με πιστοποιητικό" sheetId="1" r:id="rId1"/>
    <sheet name="ΓΕΝΙΚΗ ΕΚΜΕΤΑΛΛΕΥΣΗ" sheetId="2" r:id="rId2"/>
    <sheet name="ΦΥΛΛΟ ΜΕΡΙΣΜΟΥ ΕΞΟΔΩΝ" sheetId="3" r:id="rId3"/>
    <sheet name="ΒΟΗΘΗΤΙΚΟ" sheetId="4" r:id="rId4"/>
  </sheets>
  <definedNames>
    <definedName name="_xlnm.Print_Area" localSheetId="0">'ΙΣΟΛΟΓΙΣΜΟΣ με πιστοποιητικό'!$B$2:$U$139</definedName>
    <definedName name="_xlnm.Print_Titles" localSheetId="2">'ΦΥΛΛΟ ΜΕΡΙΣΜΟΥ ΕΞΟΔΩΝ'!$2:$3</definedName>
  </definedNames>
  <calcPr fullCalcOnLoad="1"/>
</workbook>
</file>

<file path=xl/sharedStrings.xml><?xml version="1.0" encoding="utf-8"?>
<sst xmlns="http://schemas.openxmlformats.org/spreadsheetml/2006/main" count="624" uniqueCount="548">
  <si>
    <t>60</t>
  </si>
  <si>
    <t>61</t>
  </si>
  <si>
    <t>62</t>
  </si>
  <si>
    <t>63</t>
  </si>
  <si>
    <t>64</t>
  </si>
  <si>
    <t>65</t>
  </si>
  <si>
    <t>ΟΜΑΔΑ</t>
  </si>
  <si>
    <t>66</t>
  </si>
  <si>
    <t>67</t>
  </si>
  <si>
    <t>68</t>
  </si>
  <si>
    <t>73</t>
  </si>
  <si>
    <t>74</t>
  </si>
  <si>
    <t>75</t>
  </si>
  <si>
    <t>76</t>
  </si>
  <si>
    <t>78</t>
  </si>
  <si>
    <t>81</t>
  </si>
  <si>
    <t>82</t>
  </si>
  <si>
    <t>83</t>
  </si>
  <si>
    <t>88</t>
  </si>
  <si>
    <t>24</t>
  </si>
  <si>
    <t>25</t>
  </si>
  <si>
    <t>26</t>
  </si>
  <si>
    <t>ΚΟΣΤΟΣ ΠΩΛΗΘ.</t>
  </si>
  <si>
    <t>ΤΕΛ. ΑΠΟΘ.</t>
  </si>
  <si>
    <t>ΓΕΝ ΕΚΜΕΤ</t>
  </si>
  <si>
    <t>ΠΡΟ ΔΙΑΘ</t>
  </si>
  <si>
    <t>ΙΣΟΛΟΓΙΣΜΟΥ</t>
  </si>
  <si>
    <t>ΦΥΛΛΟ ΜΕΡΙΣΜΟΥ ΔΑΠΑΝΩΝ</t>
  </si>
  <si>
    <t>ΚΩΔΙΚΟΣ</t>
  </si>
  <si>
    <t>ΠΕΡΙΓΡΑΦΗ</t>
  </si>
  <si>
    <t>ΣΥΝΟΛΙΚΟ ΠΟΣΟ</t>
  </si>
  <si>
    <t>ΣΥΝΟΛΟ</t>
  </si>
  <si>
    <t>ΣΥΝΟΛΟ ΛΟΓ/ΣΜΟΥ 60</t>
  </si>
  <si>
    <t>ΣΥΝΟΛΟ ΛΟΓ/ΣΜΟΥ 61</t>
  </si>
  <si>
    <t>ΣΥΝΟΛΟ ΛΟΓ/ΣΜΟΥ 62</t>
  </si>
  <si>
    <t>ΣΥΝΟΛΟ ΛΟΓ/ΣΜΟΥ 64</t>
  </si>
  <si>
    <t>ΣΥΝΟΛΟ ΛΟΓ/ΣΜΟΥ 65</t>
  </si>
  <si>
    <t>ΣΥΝΟΛΟ ΛΟΓ/ΣΜΟΥ 66</t>
  </si>
  <si>
    <t>ΓΕΝΙΚΟ ΣΥΝΟΛΟ ΟΜΑΔΑΣ 6</t>
  </si>
  <si>
    <t>ΣΥΝΟΛΟ ΛΟΓ/ΣΜΟΥ 24</t>
  </si>
  <si>
    <t>ΣΥΝΟΛΟ ΛΟΓ/ΣΜΟΥ 25</t>
  </si>
  <si>
    <t>ΣΥΝΟΛΟ ΛΟΓ/ΣΜΟΥ 26</t>
  </si>
  <si>
    <t>ΓΕΝΙΚΟ ΣΥΝΟΛΟ ΟΜΑΔΑΣ 2</t>
  </si>
  <si>
    <t>ΓΕΝΙΚΟ ΣΥΝΟΛΟ ΟΜΑΔΑΣ 2 &amp; 6</t>
  </si>
  <si>
    <t>ΚΑΤΑΣΤΑΣΗ ΛΟΓΑΡΙΑΣΜΟΥ ΓΕΝΙΚΗΣ ΕΚΜΕΤΑΛΛΕΥΣΗΣ (Λ/80)</t>
  </si>
  <si>
    <t>ΠΟΣΑ ΚΛΕΙΟΜΕΝΗΣ</t>
  </si>
  <si>
    <t>ΧΡΕΩΣΗ</t>
  </si>
  <si>
    <t>ΠΙΣΤΩΣΗ</t>
  </si>
  <si>
    <t>1. Αποθέματα ενάρξεως χρήσεως</t>
  </si>
  <si>
    <t>1.Έσοδα κύριας δραστηριότητας</t>
  </si>
  <si>
    <t>24.00</t>
  </si>
  <si>
    <t>-Πρώτες και βοηθητικές ύλες</t>
  </si>
  <si>
    <t>25.00</t>
  </si>
  <si>
    <t>- Αναλώσιμα υλικά</t>
  </si>
  <si>
    <t xml:space="preserve">-Έσοδα από παροχή υπηρεσιών </t>
  </si>
  <si>
    <t>26.00</t>
  </si>
  <si>
    <t>- Ανταλλακτικά πάγιων στοιχείων</t>
  </si>
  <si>
    <t>2.Λοιπά οργανικά έσοδα</t>
  </si>
  <si>
    <t>2. Αγορές Χρήσεως</t>
  </si>
  <si>
    <t>-Επιχορηγήσεις</t>
  </si>
  <si>
    <t>24.01</t>
  </si>
  <si>
    <t>-Έσοδα παρεπόμενων ασχολιών</t>
  </si>
  <si>
    <t>25.01</t>
  </si>
  <si>
    <t>-Έσοδα κεφαλαίων</t>
  </si>
  <si>
    <t>26.01</t>
  </si>
  <si>
    <t>Σύνολο αρχικών αποθεμάτων και αγορών</t>
  </si>
  <si>
    <t>3.ΜΕΙΟΝ: Αποθέματα τέλους χρήσης</t>
  </si>
  <si>
    <t>24+25+26</t>
  </si>
  <si>
    <t>Αγορές και διαφορά (+,-) αποθεμάτων</t>
  </si>
  <si>
    <t>4.Οργανικά έξοδα</t>
  </si>
  <si>
    <t>-Αμοιβές και έξοδα προσωπικού</t>
  </si>
  <si>
    <t>- Αμοιβές και έξοδα τρίτων</t>
  </si>
  <si>
    <t>- Παροχές τρίτων</t>
  </si>
  <si>
    <t>- Φόροι - Τέλη</t>
  </si>
  <si>
    <t>-Διάφορα έξοδα</t>
  </si>
  <si>
    <t>- Τόκοι και συναφή έξοδα</t>
  </si>
  <si>
    <t xml:space="preserve">-Αποσβέσεις πάγιων στοιχείων </t>
  </si>
  <si>
    <t xml:space="preserve"> ενσωματωμένες στο λειτουργικό κόστος</t>
  </si>
  <si>
    <t>Συνολικό κόστος</t>
  </si>
  <si>
    <t>Σύνολο Εσόδων</t>
  </si>
  <si>
    <t>80.01</t>
  </si>
  <si>
    <t>Κέρδη εκμεταλλεύσεως</t>
  </si>
  <si>
    <t>Ζημίες εκμεταλλεύσεως</t>
  </si>
  <si>
    <t>Για την εταιρια "ΟΡΘΟΛΟΓΙΣΜΟΣ Α.Ε."</t>
  </si>
  <si>
    <t>ΕΝΕΡΓΗΤΙΚΟ</t>
  </si>
  <si>
    <t>ΑΞΙΑ ΚΤΗΣΕΩΣ</t>
  </si>
  <si>
    <t>ΑΠΟΣΒΕΣΕΙΣ</t>
  </si>
  <si>
    <t>ΑΝΑΠΟΣΒ. ΑΞΙΑ</t>
  </si>
  <si>
    <t>ΠΑΘΗΤΙΚΟ</t>
  </si>
  <si>
    <t>Β. ΕΞΟΔΑ ΕΓΚΑΤΑΣΤΑΣΕΩΝ</t>
  </si>
  <si>
    <t xml:space="preserve"> </t>
  </si>
  <si>
    <t>4. Λοιπά έξοδα εγκαταστάσεων</t>
  </si>
  <si>
    <t>1. Καταβεβλημένο</t>
  </si>
  <si>
    <t>Γ. ΠΑΓΙΟ ΕΝΕΡΓΗΤΙΚΟ</t>
  </si>
  <si>
    <t xml:space="preserve"> 3. Δωρεές παγίων</t>
  </si>
  <si>
    <t>3. Κτίρια &amp; τεχνικά έργα</t>
  </si>
  <si>
    <t>ΙV.Αποτελέσματα εις νέο</t>
  </si>
  <si>
    <t>4. Μηχ/τα-τεχ.εγκατ.&amp; λοιπός μηχ.εξοπλ.</t>
  </si>
  <si>
    <t>6. Επιπλα &amp; λοιπός εξοπλισμός</t>
  </si>
  <si>
    <t>Γ. ΥΠΟΧΡΕΩΣΕΙΣ</t>
  </si>
  <si>
    <t>ΙΙ.Βραχυπρόθεσμες υποχρεώσεις</t>
  </si>
  <si>
    <t>Ι.Αποθέματα</t>
  </si>
  <si>
    <t>4. Πρώτες και βοηθητικες ύλες, Αναλώσιμα υλικά</t>
  </si>
  <si>
    <t>1. Απαιτήσεις από πώληση αγαθών &amp; υπηρεσιών</t>
  </si>
  <si>
    <t>IV.Διαθέσιμα</t>
  </si>
  <si>
    <t>3. Καταθέσεις όψεως &amp; προθεσμίας</t>
  </si>
  <si>
    <t>Δ. ΜΕΤΑΒΑΤΙΚΟΙ ΛΟΓ/ΣΜΟΙ ΠΑΘΗΤΙΚΟΥ</t>
  </si>
  <si>
    <t>2. Έσοδα χρήσεως εισπρακτέα</t>
  </si>
  <si>
    <t>2.Έξοδα χρήσεως δουλευμένα</t>
  </si>
  <si>
    <t>ΛΟΓΑΡΙΑΣΜΟΙ ΤΑΞΕΩΣ ΧΡΕΩΣΤΙΚΟΙ</t>
  </si>
  <si>
    <t>ΛΟΓΑΡΙΑΣΜΟΙ ΤΑΞΕΩΣ ΠΙΣΤΩΤΙΚΟΙ</t>
  </si>
  <si>
    <t>2. Χρεωστικοί λογαριασμοί Δημοσίου Λογιστικού</t>
  </si>
  <si>
    <t>2. Πιστωτικοί λογαριασμοί Δημοσίου Λογιστικού</t>
  </si>
  <si>
    <t>ΚΑΤΑΣΤΑΣΗ ΑΠΟΤΕΛΕΣΜΑΤΩΝ ΧΡΗΣΕΩΣ</t>
  </si>
  <si>
    <t>ΠΙΝΑΚΑΣ ΔΙΑΘΕΣΕΩΣ ΑΠΟΤΕΛΕΣΜΑΤΩΝ</t>
  </si>
  <si>
    <t>Ι. ΑΠΟΤΕΛΕΣΜΑΤΑ ΕΚΜΕΤΑΛΛΕΥΣΕΩΣ</t>
  </si>
  <si>
    <t>1. Έσοδα από πώληση αγαθών και υπηρεσιών</t>
  </si>
  <si>
    <t>Μείον : Κόστος αγαθών και υπηρεσιών</t>
  </si>
  <si>
    <t>ΜΕΙΟΝ :</t>
  </si>
  <si>
    <t>Πλέον : Άλλα έσοδα</t>
  </si>
  <si>
    <t>1. Φόρος εισοδήματος</t>
  </si>
  <si>
    <t>Σύνολο</t>
  </si>
  <si>
    <t>Μείον : 1. Έξοδα διοικητικής λειτουργίας</t>
  </si>
  <si>
    <t>Μείον :</t>
  </si>
  <si>
    <t>ΙΙ. ΠΛΕΟΝ (ή μείον) : Έκτακτα αποτελέσματα</t>
  </si>
  <si>
    <t>1. Έκτακτα &amp; Ανόργανα έσοδα</t>
  </si>
  <si>
    <t>3. Έσοδα προηγουμένων χρήσεων</t>
  </si>
  <si>
    <t>3. Έξοδα προηγουμένων χρήσεων</t>
  </si>
  <si>
    <t>Σύνολο αποσβέσεων παγίων στοιχείων</t>
  </si>
  <si>
    <t xml:space="preserve"> - Ο - </t>
  </si>
  <si>
    <t>ΣΥΝΤΑΞΑΣ ΣΥΜΒΟΥΛΟΣ ΛΟΓΙΣΤΙΚΗΣ</t>
  </si>
  <si>
    <r>
      <t>ΣΗΜΕΙΩΣΕΙΣ</t>
    </r>
    <r>
      <rPr>
        <b/>
        <sz val="9"/>
        <rFont val="Times New Roman"/>
        <family val="1"/>
      </rPr>
      <t>:</t>
    </r>
  </si>
  <si>
    <t>1.Γήπεδα - Οικόπεδα</t>
  </si>
  <si>
    <t>5. Μεταφορικά μέσα</t>
  </si>
  <si>
    <t>ΙΙ. Ενσώματες ακινητοποήσεις</t>
  </si>
  <si>
    <t>ΙΙ. Απαιτήσεις</t>
  </si>
  <si>
    <t>Ι. Κεφάλαιο</t>
  </si>
  <si>
    <t>Α. ΙΔΙΑ ΚΕΦΑΛΑΙΑ</t>
  </si>
  <si>
    <t>ΙΙ. Διαφορές αναπρ/γής-Επιχ.επενδύσ-Δωρεές παγίων</t>
  </si>
  <si>
    <t>20.00</t>
  </si>
  <si>
    <t>20.01</t>
  </si>
  <si>
    <t>21.00</t>
  </si>
  <si>
    <t>22.00</t>
  </si>
  <si>
    <t>23.00</t>
  </si>
  <si>
    <t>28.00</t>
  </si>
  <si>
    <t>- Εμπορεύματα</t>
  </si>
  <si>
    <t>- Προϊόντα έτοιμα και ημιτελή</t>
  </si>
  <si>
    <t>- Υποπροϊόντα και υπολείμματα</t>
  </si>
  <si>
    <t>- Παραγωγή σε εξέλιξη</t>
  </si>
  <si>
    <t>- Είδη συσκευασίας</t>
  </si>
  <si>
    <t>28.01</t>
  </si>
  <si>
    <t>21.01</t>
  </si>
  <si>
    <t>22.01</t>
  </si>
  <si>
    <t>23.01</t>
  </si>
  <si>
    <t>24.02</t>
  </si>
  <si>
    <t>25.02</t>
  </si>
  <si>
    <t>26.02</t>
  </si>
  <si>
    <t>28.02</t>
  </si>
  <si>
    <t>-Χορηγήσεις Επιχορηγήσεις Επιδοτήσεις</t>
  </si>
  <si>
    <t>-Προβλέψεις εκμεταλλεύσεως</t>
  </si>
  <si>
    <t>ΜΕΙΟΝ:</t>
  </si>
  <si>
    <t>78.00</t>
  </si>
  <si>
    <t>Ιδιοπαραγωγή και βελτιώσεις παγίων</t>
  </si>
  <si>
    <t>78.01</t>
  </si>
  <si>
    <t>Λοιπά τεκμαρτά έσοδα</t>
  </si>
  <si>
    <t>Συνολικό κόστος εσόδων</t>
  </si>
  <si>
    <t>-Πωλήσεις εμπορευμάτων και λοιπων αποθεμάτων</t>
  </si>
  <si>
    <t>-</t>
  </si>
  <si>
    <t xml:space="preserve">    Ανταλλακτικά και Είδη συσκευασίας</t>
  </si>
  <si>
    <t>Δ.ΚΥΚΛΟΦΟΡΟΥΝ ΕΝΕΡΓΗΤΙΚΟ</t>
  </si>
  <si>
    <t>Ε. ΜΕΤΑΒΑΤΙΚΟΙ ΛΟΓ/ΣΜΟΙ ΕΝΕΡΓΗΤΙΚΟΥ</t>
  </si>
  <si>
    <t>ΓΕΝΙΚΟ ΣΥΝΟΛΟ ΕΝΕΡΓΗΤΙΚΟΥ (Β+Γ+Δ+Ε)</t>
  </si>
  <si>
    <t>ΓΕΝΙΚΟ ΣΥΝΟΛΟ ΠΑΘΗΤΙΚΟΥ (Α+Β+Γ+Δ)</t>
  </si>
  <si>
    <t>ΚΟΣΤΟΣ ΑΓΑΘΩΝ &amp; ΥΠΗΡΕΣΙΩΝ</t>
  </si>
  <si>
    <t>ΕΞΟΔΑ ΔΙΟΙΚΗΤΙΚΗΣ ΛΕΙΤΟΥΡΓΙΑΣ</t>
  </si>
  <si>
    <t>ΧΡΕΩΣΤΙΚΟΙ ΤΟΚΟΙ &amp; ΣΥΝΑΦΗ ΕΞΟΔΑ</t>
  </si>
  <si>
    <t>ΠΟΣΟΣΤΟ 1% ΥΠΕΡ ΜΟΝΑΔΑΣ ΥΓΕΙΑΣ</t>
  </si>
  <si>
    <t>ΣΥΝΟΛΟ ΛΟΓ/ΣΜΟΥ 63</t>
  </si>
  <si>
    <t>Λοιπές μεταφορές</t>
  </si>
  <si>
    <t>Λοιπές δαπάνες</t>
  </si>
  <si>
    <t>ΤΟΚΟΙ ΚΑΙ ΛΟΙΠΕΣ ΥΠΟΧΡΕΩΣΕΙΣ</t>
  </si>
  <si>
    <t>66-01</t>
  </si>
  <si>
    <t>ΚΤΙΡΙΑ</t>
  </si>
  <si>
    <t>66-02</t>
  </si>
  <si>
    <t>66-03</t>
  </si>
  <si>
    <t>ΑΠΟΣΒΕΣΕΙΣ ΜΕΤΑΦΟΡΙΚΩΝ ΜΕΣΩΝ</t>
  </si>
  <si>
    <t>66-04</t>
  </si>
  <si>
    <t>ΑΠΟΣΒΕΣΕΙΣ ΕΠΙΠΛΩΝ</t>
  </si>
  <si>
    <t>66-05</t>
  </si>
  <si>
    <t>ΑΠΟΣΒΕΣΕΙΣ ΛΟΓΙΣΜΙΚΟΥ</t>
  </si>
  <si>
    <t>24-00-01-0001</t>
  </si>
  <si>
    <t>ΑΠΟΘΕΜΑΤΑ ΕΝΑΡΞΗΣ ΥΓΕΙΟΝΟΜ.</t>
  </si>
  <si>
    <t>24-00-01-0010</t>
  </si>
  <si>
    <t>ΑΠΟΘΕΜΑΤΑ ΕΝΑΡΞΗΣ ΦΑΡΜΑΚΩΝ</t>
  </si>
  <si>
    <t>24-00-01-0040</t>
  </si>
  <si>
    <t>ΑΠΟΘΕΜΑΤΑ ΕΝΑΡΞΗΣ ΤΡΟΦΙΜΩΝ</t>
  </si>
  <si>
    <t>24-00-01</t>
  </si>
  <si>
    <t>ΕΝΑΡΞΗ 24</t>
  </si>
  <si>
    <t>24-00-02-0001</t>
  </si>
  <si>
    <t>ΑΠΟΘΕΜΑΤΑ ΛΗΞΗΣ ΥΓΕΙΟΝΟΜ.</t>
  </si>
  <si>
    <t>24-00-02-0010</t>
  </si>
  <si>
    <t>ΑΠΟΘΕΜΑΤΑ ΛΗΞΗΣ ΦΑΡΜΑΚΩΝ</t>
  </si>
  <si>
    <t>24-00-02-0030</t>
  </si>
  <si>
    <t>ΑΠΟΘΕΜΑΤΑ ΛΗΞΗΣ ΑΚΤΙΝΟΛΟΓ.ΥΛΙΚ</t>
  </si>
  <si>
    <t>24-00-02-0040</t>
  </si>
  <si>
    <t>ΑΠΟΘΕΜΑΤΑ ΛΗΞΗΣ ΤΡΟΦΙΜΩΝ</t>
  </si>
  <si>
    <t>24-00-02</t>
  </si>
  <si>
    <t>ΛΗΞΗ 24</t>
  </si>
  <si>
    <t>ΑΓΟΡΕΣ ΦΑΡΜΑΚΕΥΤΙΚΟΥ ΥΛΙΚΟΥ</t>
  </si>
  <si>
    <t>ΑΓΟΡΕΣ 24</t>
  </si>
  <si>
    <t>25-00-01-0031</t>
  </si>
  <si>
    <t>ΑΠΟΘΕΜΑΤΑ ΕΝΑΡΞ ΓΡΑΦ.ΥΛΗΣ ΜΙΚΡ</t>
  </si>
  <si>
    <t>25-00-01-0040</t>
  </si>
  <si>
    <t>25-00-01-0060</t>
  </si>
  <si>
    <t>ΠΕΤΡΕΛΑΙΟ ΘΕΡΜΑΝΣΗΣ</t>
  </si>
  <si>
    <t>25-01-00</t>
  </si>
  <si>
    <t>ΑΓΟΡΕΣ 25</t>
  </si>
  <si>
    <t>ΑΠΟΘΕΜΑΤΑ ΛΗΞΗΣ ΑΝΤΙΔΡΑΣΤΗΡΙΩΝ</t>
  </si>
  <si>
    <t>25-00-02-0031</t>
  </si>
  <si>
    <t>25-00-02-0040</t>
  </si>
  <si>
    <t>25-00-02-0060</t>
  </si>
  <si>
    <t>25-00-02</t>
  </si>
  <si>
    <t>ΛΗΞΗ 25</t>
  </si>
  <si>
    <t>25-00-01</t>
  </si>
  <si>
    <t>ΕΝΑΡΞΗ 25</t>
  </si>
  <si>
    <t>ΕΝΑΡΞΗ 26</t>
  </si>
  <si>
    <t>26-00-01-0001</t>
  </si>
  <si>
    <t>ΑΠΟΘΕΜΑΤΑ ΕΝΑΡΞ ΑΝΤ/ΚΑ ΜΗΧ&amp;ΛΟΙ</t>
  </si>
  <si>
    <t>26-00-02-0001</t>
  </si>
  <si>
    <t>ΑΠΟΘΕΜΑΤΑ ΛΗΞΗΣ ΑΝΤ/ΚΑ ΜΗΧ&amp;ΛΟΙ</t>
  </si>
  <si>
    <t>ΛΗΞΗ 26</t>
  </si>
  <si>
    <t>ΑΝΤΑΛ/ΚΑ ΜΗΧΑΝ.&amp; ΛΟΙΠ.ΕΞΟΠΛ.</t>
  </si>
  <si>
    <t>ΑΓΟΡΕΣ 26</t>
  </si>
  <si>
    <t>Μικτά αποτελέσματα (έλλειμμα) εκμεταλλεύσεως</t>
  </si>
  <si>
    <t>ΣΥΝΟΛΟ ΠΑΓΙΟΥ ΕΝΕΡΓΗΤΙΚΟΥ (ΓΙΙ)</t>
  </si>
  <si>
    <t>Σύνολο ακινητοποιήσεων (ΓΙΙ)</t>
  </si>
  <si>
    <t>ΣΥΝΟΛΟ ΚΥΚΛΟΦΟΡ ΕΝΕΡΓ.(ΔΙ+ΔΙΙ+ΔΙV)</t>
  </si>
  <si>
    <t xml:space="preserve"> Σύνολο ιδίων κεφαλαίων (ΑΙ+ΑΙΙ+ΑIV)</t>
  </si>
  <si>
    <t xml:space="preserve"> Σύνολο υποχρεώσεων (ΓΙΙ )</t>
  </si>
  <si>
    <t>1.'Εξοδα επόμενων χρήσεων</t>
  </si>
  <si>
    <t>24-00-01-0030</t>
  </si>
  <si>
    <t>ΑΠΟΘΕΜΑΤΑ ΕΝΑΡΞΗΣ ΑΚΤΙΝΟΛΟΓΙΚΟΥ</t>
  </si>
  <si>
    <t>1.Αλλότρια περιουσιακά στοιχεία</t>
  </si>
  <si>
    <t>1.Δικαιούχοι αλλότριων περιουσιακών στοιχείων</t>
  </si>
  <si>
    <t>61-00-00-0001</t>
  </si>
  <si>
    <t>61-00-19-0001</t>
  </si>
  <si>
    <t>61-91-00-0001</t>
  </si>
  <si>
    <t>61-98-06-0001</t>
  </si>
  <si>
    <t>62-00-00-0001</t>
  </si>
  <si>
    <t>ΔΕΗ</t>
  </si>
  <si>
    <t>62-03-00-0001</t>
  </si>
  <si>
    <t>62-03-01-0001</t>
  </si>
  <si>
    <t xml:space="preserve">ΕΝΟΙΚΙΑ ΚΤΙΡΙΩΝ </t>
  </si>
  <si>
    <t>62-04-01-0001</t>
  </si>
  <si>
    <t>ΕΝΟΙΚΙΑ ΔΕΞΑΜΕΝΩΝ</t>
  </si>
  <si>
    <t>62-05-01-0001</t>
  </si>
  <si>
    <t>62-07-21-0001</t>
  </si>
  <si>
    <t>ΣΥΝΤΗΡΗΣΗ &amp; ΕΠΙΣΚ. ΜΕΤΑΦ. ΜΕΣΩΝ ΞΗΡΑΣ</t>
  </si>
  <si>
    <t>62-07-27-0001</t>
  </si>
  <si>
    <t>64-00-09-0001</t>
  </si>
  <si>
    <t>64-01-00-0001</t>
  </si>
  <si>
    <t>ΟΔΟΙΠ.ΕΞΟΔΑ ΜΕΤΑΚΙΝ. ΓΙΑ ΕΚΤΕΛΕΣΗ ΥΠ.</t>
  </si>
  <si>
    <t>64-01-11-0001</t>
  </si>
  <si>
    <t>Ημερ.αποζ.μετακίνησης ΓΙΑ ΥΠΗΡΕΣ.</t>
  </si>
  <si>
    <t>64-02-06-0001</t>
  </si>
  <si>
    <t xml:space="preserve">ΦΙΛΟΞΕΝΙΕΣ &amp; ΔΕΞΙΩΣΕΙΣ </t>
  </si>
  <si>
    <t>64-09-00-0001</t>
  </si>
  <si>
    <t>ΔΗΜΟΣΙΕΥΣΕΙΣ - ΑΝΑΚΟΙΝΩΣΕΙΣ</t>
  </si>
  <si>
    <t>64-98-19-0001</t>
  </si>
  <si>
    <t>65-11-00-0001</t>
  </si>
  <si>
    <t>65-12-00-0000</t>
  </si>
  <si>
    <t>ΑΜΟΙΒΕΣ,ΕΞΟΔΑ &amp; ΠΡΟΜΗΘ. ΤΡΑΠΕΖΩΝ</t>
  </si>
  <si>
    <t>24-00-01-0011</t>
  </si>
  <si>
    <t>ΑΠΟΘΕΜΑΤΑ ΕΝΑΡΞΗΣ ΥΓΕΙΟΝ. ΥΛ. ΦΑΡΜΑΚ.</t>
  </si>
  <si>
    <t>24-00-02-0011</t>
  </si>
  <si>
    <t>ΑΠΟΘΕΜΑΤΑ ΛΗΞΗΣ ΥΓΕΙΟΝ. ΦΑΡΜΑΚΕΙΟΥ</t>
  </si>
  <si>
    <t>25-00-01-0020</t>
  </si>
  <si>
    <t>ΑΠΟΘΕΜΑΤΑ ΕΝΑΡΞΗ ΤΕΧΝΙΚΗΣ ΥΠΗΡΕΣ.</t>
  </si>
  <si>
    <t>25-00-01-0056</t>
  </si>
  <si>
    <t xml:space="preserve">ΑΠΟΘΕΜΑ ΕΝΑΡΞΗΣ ΙΜΑΤΙΣΜΟΥ </t>
  </si>
  <si>
    <t>ΑΠΟΘΕΜΑΤΑ ΕΝΑΡΞΗΣ ΥΛΙΚΩΝ ΚΑΘΑΡΙΟΤΗΤΑΣ</t>
  </si>
  <si>
    <t>25-00-01-0099</t>
  </si>
  <si>
    <t>ΑΠΟΘΕΜΑΤΑ ΕΝΑΡΞΗΣ ΛΟΙΠΩΝ ΑΝΑΛΩΣΙΜΩΝ</t>
  </si>
  <si>
    <t>ΛΟΙΠΟ ΥΓΕΙΟΝΟΜΙΚΟ ΥΛΙΚΟ</t>
  </si>
  <si>
    <t>ΒΑΜΒΑΚΙ KAΙ ΓΑΖΕΣ ΔΙΑΦΟΡΕΣ (7ΕΠΠ)</t>
  </si>
  <si>
    <t>ΕΠΙΔΕΣΜΟΙ ΛΕΥΚΟΠΛΑΣΤΗΣ &amp; ΧΑΡΤΟΒΑΜΒΑΚΑΣ (7ΕΠΠ)</t>
  </si>
  <si>
    <t>Δ.ΑΝΑΛ. ΟΔΟΝΤΙΑΤΡΙΚΟ ΥΛΙΚΟ</t>
  </si>
  <si>
    <t>Δ.ΑΝΑΛ. ΥΓΕΙΟΝΟΜΙΚΟ ΥΛΙΚΟ ΕΡΓΑΣΤΗΡΙΩΝ</t>
  </si>
  <si>
    <t>Δ.ΑΝΑΛ. ΛΟΙΠΟ ΥΓΕΙΟΝΟΜΙΚΟ ΥΛΙΚΟ</t>
  </si>
  <si>
    <t>Δ.ΑΝΑΛ. ΧΑΡΤΗΣ ΚΑΤΑΓΡΑΦΙΚΟΣ ΕΠΙΣΤΗΜΟΝΙΚΩΝ ΟΡΓΑΝΩΝ</t>
  </si>
  <si>
    <t>ΑΚΤ-ΚΑ ΦΙΛΜΣ</t>
  </si>
  <si>
    <t>ΥΓΡΑ ΕΜΦΑΝΙΣΕΙΣ ΚΑΙ ΣΤΕΡΕΩΣΗΣ</t>
  </si>
  <si>
    <t>ΑΓΟΡΕΣ ΤΡΟΦΙΜΩΝ ΚΑΙ ΠΟΤΩΝ</t>
  </si>
  <si>
    <t>24-01-01-0027</t>
  </si>
  <si>
    <t>24-01-01-0040</t>
  </si>
  <si>
    <t>24-01-01-0048</t>
  </si>
  <si>
    <t>24-01-02-0013</t>
  </si>
  <si>
    <t>24-01-02-0026</t>
  </si>
  <si>
    <t>24-01-02-0027</t>
  </si>
  <si>
    <t>24-01-02-0032</t>
  </si>
  <si>
    <t>24-01-10-0001</t>
  </si>
  <si>
    <t>24-01-30-0001</t>
  </si>
  <si>
    <t>24-01-30-0002</t>
  </si>
  <si>
    <t>24-01-40-0001</t>
  </si>
  <si>
    <t>ΑΠΟΘΕΜΑΤΑ ΕΝΑΡΞ ΑΝΤΙΔΡΑΣΤΗΡΙΩΝ</t>
  </si>
  <si>
    <t>ΒΕΝΖΙΝΗ ΑΜΟΛΥΒΔΗ</t>
  </si>
  <si>
    <t>ΑΝΤΙΔΡΑΣΤΗΡΙΑ ΑΝΟΣΙΟΛΟΓΙΚΟΥ</t>
  </si>
  <si>
    <t>ΑΝΤΙΔΡΑΣΤΗΡΙΑ ΜΙΚΡΟΒΙΟΛΟΓΙΚΟΥ</t>
  </si>
  <si>
    <t>ΑΝΤΙΔΡΑΣΤΗΡΙΑ ΔΙΑΦΟΡΑ</t>
  </si>
  <si>
    <t>ΕΙΔΗ ΚΑΘΑΡΙΟΤΗΤΑΣ ΚΑΙ ΕΥΠΡΕΠΙΣΜΟΥ</t>
  </si>
  <si>
    <t>ΓΡΑΦΙΚΗ ΥΛΗ ΚΑΙ ΕΙΔΗ ΓΡΑΦΕΙΟΥ</t>
  </si>
  <si>
    <t>ΕΝΤΥΠΑ ΕΝ ΓΕΝΕΙ</t>
  </si>
  <si>
    <t>ΠΡΟΜΗΘΕΙΑ ΥΛΙΚΩΝ ΜΗΧ/ΚΩΝ ΚΑΙ ΛΟΙΠΩΝ ΣΥΝΑΦΩΝ ΕΦΑΡΜΟΓΩΝ</t>
  </si>
  <si>
    <t>ΣΤΟΛΕΣ ΛΟΙΠΟΥ ΠΡΟΣΩΠΙΚΟΥ</t>
  </si>
  <si>
    <t>ΛΟΙΠΟΣ ΙΜΑΤΙΣΜΟΣ</t>
  </si>
  <si>
    <t>ΥΠΟΔΗΜΑΤΑ ΠΡΟΣΩΠΙΚΟΥ</t>
  </si>
  <si>
    <t>ΔΙΑΦΟΡΑ ΕΙΔΗ ΠΟΥ ΔΕΝ ΚΑΤΟΝΟΜΑΖΟΝΤΑΙ ΕΙΔΙΚΑ</t>
  </si>
  <si>
    <t>25-01-10-0001</t>
  </si>
  <si>
    <t>25-01-16-0003</t>
  </si>
  <si>
    <t>25-01-21-0004</t>
  </si>
  <si>
    <t>25-01-21-0005</t>
  </si>
  <si>
    <t>25-01-21-0006</t>
  </si>
  <si>
    <t>25-01-25-0001</t>
  </si>
  <si>
    <t>25-01-31-0001</t>
  </si>
  <si>
    <t>25-01-32-0001</t>
  </si>
  <si>
    <t>25-01-34-0001</t>
  </si>
  <si>
    <t>25-01-55-0001</t>
  </si>
  <si>
    <t>25-01-56-0001</t>
  </si>
  <si>
    <t>25-01-60-0001</t>
  </si>
  <si>
    <t>25-01-70-0001</t>
  </si>
  <si>
    <t>25-00-02-0020</t>
  </si>
  <si>
    <t>ΑΠΟΘΕΜΑΤΑ ΛΗΞΗΣ ΕΝΤΥΠ. ΥΛΙΚ.&amp; ΓΡΑΦ.ΥΛ.</t>
  </si>
  <si>
    <t>ΑΠΟΘΕΜΑΤΑ ΛΗΞΗΣ ΤΕΧΝΙΚΗΣ ΥΠΗΡΕΣΙΑΣ</t>
  </si>
  <si>
    <t>25-00-02-0056</t>
  </si>
  <si>
    <t>ΑΠΟΘΕΜΑ ΛΗΞΗΣ ΙΜΑΤΙΣΜΟΥ</t>
  </si>
  <si>
    <t>ΑΠΟΘΕΜΑΤΑ ΛΗΞΗΣ ΥΛΙΚΩΝ ΚΑΘΑΡΙΟΤΗΤΑΣ</t>
  </si>
  <si>
    <t>25-00-02-0099</t>
  </si>
  <si>
    <t>ΑΠΟΘΕΜΑΤΑ ΛΗΞΗΣ ΛΟΙΠΩΝ ΑΝΑΛΩΣΙΜΩΝ</t>
  </si>
  <si>
    <t>26-01-01-0001</t>
  </si>
  <si>
    <t>26-00-01</t>
  </si>
  <si>
    <t>26-00-02</t>
  </si>
  <si>
    <t>26-01-00</t>
  </si>
  <si>
    <t>60-00-90-0001</t>
  </si>
  <si>
    <t>ΑΜΟΙΒΕΣ ΙΑΤΡΩΝ ΕΣΥ</t>
  </si>
  <si>
    <t>60-00-90-0003</t>
  </si>
  <si>
    <t>60-00-90-0006</t>
  </si>
  <si>
    <t>ΑΜΟΙΒΕΣ ΕΙΔΙΚΕΥΟΜΕΝΩΝ &amp; ΕΠΙΚΟΥΡΙΚΩΝ</t>
  </si>
  <si>
    <t>60-00-90-0007</t>
  </si>
  <si>
    <t>ΑΜΟΙΒΕΣ ΑΓΡΟΤΙΚΩΝ ΙΑΤΡΩΝ</t>
  </si>
  <si>
    <t>60-00-90-0009</t>
  </si>
  <si>
    <t>ΑΜΟΙΒΕΣ ΔΙΟΙΚΗΤΗ / ΥΠΟΔΙΟΙΚΗΤΗ</t>
  </si>
  <si>
    <t>60-20-01-0001</t>
  </si>
  <si>
    <t>ΕΡΓΟΔΟΤΙΚΕΣ ΕΙΣΦΟΡΕΣ ΥΠΕΡ ΛΟΙΠΩΝ ΤΑΜΕΙΩΝ ΚΥΡ. ΑΣΦ.</t>
  </si>
  <si>
    <t>ΑΜΟΙΒΕΣ &amp; ΕΞΟΔΑ ΝΟΜΙΚΩΝ</t>
  </si>
  <si>
    <t>ΑΜΟΙΒΕΣ ΛΟΙΠΩΝ ΕΛΕΥΘΕΡΩΝ ΕΠΑΓΓΕΛΜΑΤΙΩΝ</t>
  </si>
  <si>
    <t>62-02-00-0001</t>
  </si>
  <si>
    <t>ΥΔΡΕΥΣΗ ΠΑΡΑΓΩΓΗΣ</t>
  </si>
  <si>
    <t>ΤΑΧΥΔΡΟΜΙΚΑ ΤΕΛΗ</t>
  </si>
  <si>
    <t>ΤΗΛΕΦΩΝΙΚΑ ΤΕΛΗ ΕΣΩΤΕΡΙΚΟΥ</t>
  </si>
  <si>
    <t>62-98-09-0001</t>
  </si>
  <si>
    <t>ΔΙΑΦΟΡΕΣ ΠΑΡΟΧΕΣ ΤΡΙΤΩΝ</t>
  </si>
  <si>
    <t>64-98-03-0001</t>
  </si>
  <si>
    <t>ΔΑΠΑΝΕΣ ΚΑΘΑΡΙΣΜΟΥ ΓΡΑΦΕΙΩΝ</t>
  </si>
  <si>
    <t>24-01-01-0002</t>
  </si>
  <si>
    <t>ΕΠΙΔΕΣΜΙΚΟ ΥΛΙΚΟ</t>
  </si>
  <si>
    <t>24-01-02-0007</t>
  </si>
  <si>
    <t>Δ.ΑΝΑΛ. ΧΕΙΡΟΚΤΙΑ</t>
  </si>
  <si>
    <t>25-01-18-0001</t>
  </si>
  <si>
    <t>ΑΕΡΙΑ ΔΙΑΦΟΡΑ</t>
  </si>
  <si>
    <t>26-01-02-0001</t>
  </si>
  <si>
    <t>ΑΝΤΑΛ/ΚΑ ΜΕΤΑΦΟΡΙΚΩΝ ΜΕΣΩΝ</t>
  </si>
  <si>
    <t>84</t>
  </si>
  <si>
    <t>ΑΠΟΣΒΕΣΕΙΣ ΜΗΧΑΝΗΜΑΤΩΝ</t>
  </si>
  <si>
    <t>62-04-07-0001</t>
  </si>
  <si>
    <t>24-01-01-0001</t>
  </si>
  <si>
    <t>ΧΕΙΡΟΥΡΓΙΚΑ ΡΑΜΜΑΤΑ</t>
  </si>
  <si>
    <t>24-01-01-0003</t>
  </si>
  <si>
    <t>ΚΑΘΕΤΗΡΕΣ ΟΥΡΗΘΡΑΣ</t>
  </si>
  <si>
    <t>24-01-01-0005</t>
  </si>
  <si>
    <t>ΣΥΡΙΓΓΕΣ</t>
  </si>
  <si>
    <t>24-01-01-0006</t>
  </si>
  <si>
    <t>ΒΕΛΟΝΑΙ ΕΝΕΣΕΩΝ ΔΙΑΦΟΡΟΙ</t>
  </si>
  <si>
    <t>24-01-01-0007</t>
  </si>
  <si>
    <t>ΧΕΙΡΟΚΤΙΑ</t>
  </si>
  <si>
    <t>24-01-01-0018</t>
  </si>
  <si>
    <t>ΔΙΑΛΥΜΑΤΑ ΕΚΤΟΣ ΠΕΡΙΤΟΝΑΙΚΗΣ ΚΑΘΑΡΣΗΣ</t>
  </si>
  <si>
    <t>24-01-01-0021</t>
  </si>
  <si>
    <t>ΣΥΣΚΕΥΕΣ ΧΟΡΗΓΗΣΗΣ ΥΓΡΩΝ</t>
  </si>
  <si>
    <t>24-01-01-0030</t>
  </si>
  <si>
    <t>ΟΥΡΟΣΥΛΛΕΚΤΕΣ</t>
  </si>
  <si>
    <t>24-01-01-0056</t>
  </si>
  <si>
    <t>ΚΑΘΕΤΗΡΕΣ ΔΙΑΦΟΡΟΙ</t>
  </si>
  <si>
    <t>24-01-02-0002</t>
  </si>
  <si>
    <t>Δ.ΑΝΑΛ. ΕΠΙΔΕΣΜΙΚΟ ΥΛΙΚΟ</t>
  </si>
  <si>
    <t>24-01</t>
  </si>
  <si>
    <t>25-01-11-0001</t>
  </si>
  <si>
    <t>25-01-33-0001</t>
  </si>
  <si>
    <t>ΦΩΤΟΓΡΑΦΙΚΟ ΚΑΙ ΦΩΤΟΤΥΠΙΚΟ ΥΛΙΚΟ</t>
  </si>
  <si>
    <t>25-01-42-0005</t>
  </si>
  <si>
    <t>ΑΝΤΑΛΑΚΤΙΚΑ ΕΞΑΡΤΗΜΑΤΑ ΕΠΙΣΤΗΜΟΝΙΚΩΝ ΟΡΓΑΝΩΝ</t>
  </si>
  <si>
    <t>25-01-43-0001</t>
  </si>
  <si>
    <t>ΥΛΙΚΑ ΣΥΝΤΗΡΗΣΗΣ ΚΑΙ ΕΠΙΣΚΕΥΗΣ ΜΕΤΑΦΟΡΙΚΩΝ Μ</t>
  </si>
  <si>
    <t>2. Απαιτήσεις από επιχορηγήσεις και παρεπόμενες ασχολίες</t>
  </si>
  <si>
    <t>5. Υποχρεώσεις από Φόρους &amp; Τέλη</t>
  </si>
  <si>
    <t>60-00-90-0002</t>
  </si>
  <si>
    <t>ΑΜΟΙΒΕΣ ΝΟΣΗΛΕΥΤΙΚΟΥ ΠΡΟΣΩΠΙΚΟΥ</t>
  </si>
  <si>
    <t>ΑΜΟΙΒΕΣ ΔΙΟΙΚΗΤΙΚΟΥ ΠΡΟΣΩΠΙΚΟΥ</t>
  </si>
  <si>
    <t>60-00-90-0010</t>
  </si>
  <si>
    <t>ΑΜΟΙΒΕΣ ΤΕΧΝΙΚΗΣ ΥΠΗΡΕΣΙΑΣ</t>
  </si>
  <si>
    <t>64-05-00-0001</t>
  </si>
  <si>
    <t>ΛΟΙΠΕΣ ΣΥΝΔΡΟΜΕΣ</t>
  </si>
  <si>
    <t>24-01-01-0016</t>
  </si>
  <si>
    <t>ΧΕΙΡΟΥΡΓΙΚΑ ΕΙΔΗ</t>
  </si>
  <si>
    <t>1. Προμηθευτές</t>
  </si>
  <si>
    <t>8. Πιστωτες διαφοροι</t>
  </si>
  <si>
    <t>Α.Μ. Ο.Ε.Ε. 544</t>
  </si>
  <si>
    <t>ΠΟΣΑ ΠΡΟΗΓΟΥΜΕΝΗΣ</t>
  </si>
  <si>
    <t xml:space="preserve"> Υπόλοιπο πλεονάσματος εις νέο</t>
  </si>
  <si>
    <t>Πλεόνασμα εις νέον</t>
  </si>
  <si>
    <t>ΓΕΝΙΚΟ ΝΟΣΟΚΟΜΕΙΟ - ΚΕΝΤΡΟ ΥΓΕΙΑΣ ΝΕΑΠΟΛΗΣ "ΔΙΑΛΥΝΑΚΕΙΟ"</t>
  </si>
  <si>
    <t>3α. Έπιχορηγήσεις για κάλυψη ελλειμμάτων προηγουμένων χρήσεων</t>
  </si>
  <si>
    <t>Πλέον : 4. Πιστωτικοί Τόκοι και Συναφή Έσοδα</t>
  </si>
  <si>
    <t xml:space="preserve"> Μείον : Οι από αυτές ενσωματωμένεςστο λειτουργικό κόστος</t>
  </si>
  <si>
    <t>ΜΟΣΧΟΒΙΤΑΚΗ ΚΡΥΣΤΑΛΛΙΑ</t>
  </si>
  <si>
    <t>Ο Δ/ΚΟΣ ΔΙΕΥΘΥΝΤΗΣ</t>
  </si>
  <si>
    <t>4. Λοιποί λογαριασμοί τάξεως</t>
  </si>
  <si>
    <t>60-20-90-0001</t>
  </si>
  <si>
    <t>ΕΡΓΟΔΟΤΙΚΕΣ ΕΙΣΦΟΡΕΣ ΙΑΤΡΩΝ ΕΣΥ</t>
  </si>
  <si>
    <t>60-20-90-0006</t>
  </si>
  <si>
    <t>ΕΡΓΟΔΟΤΙΚΕΣ ΕΙΣΦΟΡΕΣ ΕΔΙΚΕΥΟΜ. &amp; ΕΠΙΚΟΥΡΙΚΩΝ</t>
  </si>
  <si>
    <t>60-20-90-0009</t>
  </si>
  <si>
    <t>ΕΡΓΟΔΟΤΙΚΕΣ ΕΙΣΦΟΡΕΣ ΔΙΟΙΚΗΤΗ</t>
  </si>
  <si>
    <t>61-98-14-0001</t>
  </si>
  <si>
    <t>ΑΜΟΙΒΕΣ ΝΟΜΙΚΩΝ ΠΡΟΣΩΠΩΝ ΓΙΑ ΛΟΓΙΣΤΙΚΕΣ ΕΡΓΑΣ.</t>
  </si>
  <si>
    <t>63-03-00-0001</t>
  </si>
  <si>
    <t>ΤΕΛΗ ΚΥΚΛΟΦΟΡΙΑΣ ΕΠΙΒΑΤΙΚΩΝ ΑΥΤΟΚΙΝΗΤΩΝ</t>
  </si>
  <si>
    <t>63-98-99-0001</t>
  </si>
  <si>
    <t>24-01-02-0030</t>
  </si>
  <si>
    <t>Δ.ΑΝΑΛ. ΟΥΡΟΣΥΛΛΕΚΤΕΣ</t>
  </si>
  <si>
    <t>24-01-02-0058</t>
  </si>
  <si>
    <t>Δ.ΑΝΑΛ. ΗΛΕΚΤΡΟΔΙΑ</t>
  </si>
  <si>
    <t>25-01-11-0002</t>
  </si>
  <si>
    <t>ΠΕΤΡΕΛΑΙΟ ΚΙΝΗΣΗΣ Η/Ζ</t>
  </si>
  <si>
    <r>
      <t xml:space="preserve">            </t>
    </r>
    <r>
      <rPr>
        <b/>
        <u val="single"/>
        <sz val="9"/>
        <rFont val="Times New Roman"/>
        <family val="1"/>
      </rPr>
      <t>Μείον:</t>
    </r>
    <r>
      <rPr>
        <sz val="9"/>
        <rFont val="Times New Roman"/>
        <family val="1"/>
      </rPr>
      <t xml:space="preserve"> Προβλέψεις </t>
    </r>
  </si>
  <si>
    <t>3. Χρεώστες Διάφοροι</t>
  </si>
  <si>
    <t>3. Χρεωστικοί λογαριασμοί εγγυήσεων , εμπράγμ. Ασφαλείων         και αμφοτεροβαρών συμβάσεων</t>
  </si>
  <si>
    <t>3. Πιστωτικοί λογαριασμοί εγγυήσεων , εμπράγμ. Ασφαλείων         και αμφοτεροβαρών συμβάσεων</t>
  </si>
  <si>
    <t>60-00-41-0001</t>
  </si>
  <si>
    <t>ΑΠΟΖΗΜ. ΓΙΑ ΥΠΕΡΩΡΙΑΚΗ ΕΡΓΑΣΙΑ (ΤΑΚΤΙΚΟ ΠΡΟΣΩΠΙΚΟ)</t>
  </si>
  <si>
    <t>60-00-43-0001</t>
  </si>
  <si>
    <t>ΑΜΟΙΒΗ ΤΑΚΤ. ΠΡΟΣ. ΓΙΑ ΕΡΓΑΣΙΑ ΚΑΤΆ ΤΙΣ ΕΞΑΙΡΕΣΙΜΕΣ &amp; ΤΗ ΝΥΚΤΑ</t>
  </si>
  <si>
    <t>60-20-90-0002</t>
  </si>
  <si>
    <t>60-20-90-0003</t>
  </si>
  <si>
    <t>ΕΡΓΟΔΟΤΙΚΕΣ ΕΙΣΦΟΡΕΣ ΝΟΣΗΛΕΥΤΙΚΟΥ ΠΡΟΣΩΠΙΚΟΥ</t>
  </si>
  <si>
    <t>ΕΡΓΟΔΟΤΙΚΕΣ ΕΙΣΦΟΡΕΣ ΔΙΟΙΚΗΤΙΚΟΥ ΠΡΟΣΩΠΙΚΟΥ</t>
  </si>
  <si>
    <t>60-20-90-0007</t>
  </si>
  <si>
    <t>ΕΡΓΟΔΟΤΙΚΕΣ ΕΙΣΦΟΡΕΣ ΑΓΡΟΤΙΚΩΝ ΙΑΤΡΩΝ</t>
  </si>
  <si>
    <t>60-20-90-0010</t>
  </si>
  <si>
    <t>ΕΡΓΟΔΟΤΙΚΕΣ ΕΙΣΦΟΡΕΣ ΤΕΧΝΙΚΗΣ ΥΠΗΡΕΣΙΑΣ</t>
  </si>
  <si>
    <t>ΑΜΟΙΒΕΣ ΙΔΙΩΤΙΚΩΝ ΓΡΑΦΕΙΩΝ ΓΙΑ ΜΗΧ/ΦΙΚΕΣ ΕΡΓΑΣΙΕΣ</t>
  </si>
  <si>
    <t>ΑΣΦΑΛΙΣΤΡΑ ΜΕΤΑΦΟΡΙΚΩΝ ΜΕΣΩΝ</t>
  </si>
  <si>
    <t>ΣΥΝΤΗΡΗΣΗ &amp; ΕΠΙΣΚ. ΛΟΙΠΩΝ ΜΗΧΑΝΗΜΑΤΩΝ</t>
  </si>
  <si>
    <t>24-01-02-0017</t>
  </si>
  <si>
    <t>Δ.ΑΝΑΛ. ΒΕΛΟΝΕΣ ΕΝΕΣΕΩΝ ΜΙΑΣ ΧΡΗΣΕΩΣ</t>
  </si>
  <si>
    <t>25-01-21-0002</t>
  </si>
  <si>
    <t>ΑΝΤΙΔΡΑΣΤΗΡΙΑ ΑΙΜΑΤΟΛΟΓΙΚΟΥ</t>
  </si>
  <si>
    <t>1. Έκτακτα και Ανόργανα έξοδα</t>
  </si>
  <si>
    <t>Υπόλοιπο αποτελεσμάτων (πλεόνασμα) προηγούμενων χρήσεων</t>
  </si>
  <si>
    <t>1. Ταμείο</t>
  </si>
  <si>
    <t>3. Διαφορά από ρυθμ. του άρθου 27 Ν.3867/2010</t>
  </si>
  <si>
    <t>ΙΙΙ. Αποθεματικά κεφάλαια</t>
  </si>
  <si>
    <t>ΧΡΗΣΗΣ 2012</t>
  </si>
  <si>
    <t xml:space="preserve"> ΧΡΗΣΗΣ 2012</t>
  </si>
  <si>
    <t>60-00-90-0011</t>
  </si>
  <si>
    <t>ΑΜΟΙΒΕΣ ΑΟΡΙΣΤΟΥ ΧΡΟΝΟΥ</t>
  </si>
  <si>
    <t>60-01-43-0001</t>
  </si>
  <si>
    <t>ΑΜΟΙΒΗ ΕΚΤ. ΠΡΟΣΩΠΙΚΟΥ ΓΙΑ ΕΡΓΑΣΙΑ ΚΑΤΆ ΤΙΣ ΕΞΑΙΡΕΣΙΜΕΣ</t>
  </si>
  <si>
    <t>60-20-90-0011</t>
  </si>
  <si>
    <t>ΕΡΓΟΔΟΤΙΚΕΣ ΕΙΣΦΟΡΕΣ ΑΟΡΙΣΤΟΥ ΧΡΟΝΟΥ</t>
  </si>
  <si>
    <t>61-00-04-0001</t>
  </si>
  <si>
    <t>ΑΜΟΙΒΕΣ &amp; ΕΞΟΔΑ ΛΟΓΙΣΤΩΝ Η ΛΟΓΙΣΤΙΚΩΝ ΓΡΑΦΕΙΩΝ</t>
  </si>
  <si>
    <t>63-98-02-0001</t>
  </si>
  <si>
    <t>ΦΟΡΟΙ ΜΕΓΑΛΗΣ ΑΚΙΝΗΤΗΣ ΠΕΡΙΟΥΣΙΑΣ</t>
  </si>
  <si>
    <t>ΦΟΡΟΣ ΜΕΤΑΒΙΒΑΣΗΣ ΑΚΙΝΗΤΩΝ</t>
  </si>
  <si>
    <t>64-98-00-0001</t>
  </si>
  <si>
    <t>ΚΟΙΝΟΧΡΗΣΤΑ</t>
  </si>
  <si>
    <t>64-98-10-0001</t>
  </si>
  <si>
    <t>ΕΞΟΔΑ ΛΕΙΤΟΥΡΓΙΑΣ ΕΡΓΑΣΤΗΡΙΩΝ</t>
  </si>
  <si>
    <t>ΠΕΤΡΕΛΑΙΟ ΚΙΝΗΣΗΣ</t>
  </si>
  <si>
    <t>25-01-20-0003</t>
  </si>
  <si>
    <t>ΑΠΟΛΥΜΑΝΤΙΚΑ ΑΝΤΙΣΗΠΤΙΚΑ-ΕΙΔΙΚΑ (ΔΙΑΧ/ΣΗ ΑΝΑΛΩΣΙΜΟΥ)</t>
  </si>
  <si>
    <t>25-01-21-0001</t>
  </si>
  <si>
    <t>ΑΝΤΙΔΡΑΣΤΗΡΙΑ ΒΙΟΧΗΜΙΚΟΥ</t>
  </si>
  <si>
    <t>25-01-70-0003</t>
  </si>
  <si>
    <t>25-01-70-0004</t>
  </si>
  <si>
    <t>ΔΙΑΦΟΡΑ ΕΙΔΗ ΠΟΥ ΔΕΝ ΚΑΤΟΝΟΜΑΖΟΝΤΑΙ ΕΙΔΙΚΑ ( ΑΠΟΘ. ΤΕΧΝΙΚΗΣ ΥΠΗΡΕΣΙΑΣ)</t>
  </si>
  <si>
    <t>ΔΙΑΦΟΡΕΣ ΠΡΟΜΗΘΕΙΕΣ ΠΟΥ ΔΕΝ ΚΑΤΟΝΟΜΑΖΟΝΤΑΙ ΕΙΔΙΚΑ (ΑΠΟΘΗΚΗ. ΜΗ ΑΝΑΛΩΣΙΜΩΝ)</t>
  </si>
  <si>
    <t>Η ΑΝΑΠΛ. ΔΙΟΙΚΗΤΗΣ</t>
  </si>
  <si>
    <t>25-00-02-0090</t>
  </si>
  <si>
    <t>ΑΠΟΓΡΑΦΗ  ΛΗΞΗΣ ΛΟΙΠΟΥ ΑΝΑΛΩΣΙΜΟΥ (ΔΙΑΧ.ΥΓ.ΚΟΥ ΥΛΙΚΟΥ)</t>
  </si>
  <si>
    <t>63-98-00-0001</t>
  </si>
  <si>
    <t>ΧΑΡΤΟΣΗΜΟ ΜΙΣΘΩΜΑΤΩΝ</t>
  </si>
  <si>
    <t>70</t>
  </si>
  <si>
    <t>Ολικά αποτελέσματα (πλεόνασμα) εκμεταλλεύσεως</t>
  </si>
  <si>
    <t>Μερικά αποτελέσματα (κέρδη ) εκμεταλλεύσεως</t>
  </si>
  <si>
    <t>ΓΕΝΙΚΟ ΝΟΣΟΚΟΜΕΙΟ - ΚΕΝΤΡΟ ΥΓΕΙΑΣ ΝΕΑΠΟΛΗΣ  2013</t>
  </si>
  <si>
    <t>6η Χρήση (1η Ιανουαρίου - 31η Δεκεμβρίου 2013) Ποσά σε Ευρώ</t>
  </si>
  <si>
    <t>ΠΟΣΑ ΚΛΕΙΟΜΕΝΗΣ ΧΡΗΣΗΣ 2013</t>
  </si>
  <si>
    <t>ΠΟΣΑ ΠΡΟΗΓΟΥΜΕΝΗΣ ΧΡΗΣΗΣ 2012</t>
  </si>
  <si>
    <t>ΧΡΗΣΗΣ 2013</t>
  </si>
  <si>
    <t>31ης ΔΕΚΕΜΒΡΙΟΥ 2013</t>
  </si>
  <si>
    <t>31ης Δεκεμβρίου 2013</t>
  </si>
  <si>
    <t xml:space="preserve"> ΧΡΗΣΗΣ 2013</t>
  </si>
  <si>
    <t>ΝΕΑΠΟΛΗ, 18 ΙΟΥΛΙΟΥ 2014</t>
  </si>
  <si>
    <t>ΝΕΑΠΟΛΗ,   18 ΙΟΥΛΙΟΥ 2014</t>
  </si>
  <si>
    <t>ΟΚ</t>
  </si>
  <si>
    <t>ΝΕΑΠΟΛΗ, ΧΧ ΧΧΧΧΧΧΧ 201Χ</t>
  </si>
  <si>
    <t>Α.Δ.Τ. ΑΕ 466380</t>
  </si>
  <si>
    <t>ΛΙΑΝΑ ΕΙΡΗΝΗ</t>
  </si>
  <si>
    <t>2. Έκτακτες Ζημίες</t>
  </si>
  <si>
    <t>Καθαρά αποτελέσματα (έλλειμμα) χρήσεως</t>
  </si>
  <si>
    <t>ΚΑΘΑΡΑ ΑΠΟΤΕΛΕΣΜΑΤΑ (έλλειμμα) ΧΡΗΣΕΩΣ</t>
  </si>
  <si>
    <t>Οργανικά &amp; Έκτακτα Αποτελέσματα (έλλειμμα)</t>
  </si>
  <si>
    <t>ΓΑΒΡΙΗΛΙΔΗΣ ΘΕΟΧΑΡΗΣ</t>
  </si>
  <si>
    <t>Α.Μ. Ο.Ε.Ε. 43977</t>
  </si>
  <si>
    <t>4. Προβλέψεις για εκτακ. Κινδύνους</t>
  </si>
  <si>
    <t>Α.Δ.Τ. ΑΜ 469187</t>
  </si>
  <si>
    <t>Α.Δ.Τ. ΑΒ 694846</t>
  </si>
  <si>
    <t>Ο ΠΡΟΪΣΤΑΜΕΝΟΣ</t>
  </si>
  <si>
    <t>ΟΙΚΟΝΟΜΙΚΗΣ ΥΠΗΡΕΣΙΑΣ</t>
  </si>
  <si>
    <t>ΔΑΜΙΑΝΑΚΗ ΑΝΝΑ</t>
  </si>
  <si>
    <t>Υπόλοιπο εις νέο</t>
  </si>
  <si>
    <t>Ειδικά αποθεματικά</t>
  </si>
  <si>
    <t>Η διάθεση γίνεται ως εξής</t>
  </si>
  <si>
    <t>3α. Ειδικά αποθεματικά</t>
  </si>
  <si>
    <t>Α.Δ.Τ ΑΕ 466908</t>
  </si>
  <si>
    <t>Έκθεση Ελέγχου Ανεξάρτητων  Ορκωτών Ελεγκτών Λογιστών</t>
  </si>
  <si>
    <t>Προς το Διοικητικό Συμβούλιο του Γενικού Νοσοκομείου - Κέντρου Υγείας Νεάπολης "ΔΙΑΛΥΝΑΚΕΙΟ"</t>
  </si>
  <si>
    <t>Aθήνα, 25 Αυγούστου 2014</t>
  </si>
  <si>
    <t>Οι Ορκωτοί Ελεγκτές Λογιστές</t>
  </si>
  <si>
    <t>ΓΕΩΡΓΙΟΣ ΕΜΜ. ΣΓΟΥΡΟΣ</t>
  </si>
  <si>
    <t>Α.Μ. ΣΟΕΛ 14631</t>
  </si>
  <si>
    <t>Συνεργαζόμενοι Ορκωτοί Λογιστές α.ε.ο.ε.</t>
  </si>
  <si>
    <t>μέλος της Crowe Horwath International</t>
  </si>
  <si>
    <t>Φωκ. Νέγρη 3, 11257 Αθήνα</t>
  </si>
  <si>
    <t>Αρ Μ ΣΟΕΛ 125</t>
  </si>
  <si>
    <t>ΧΡΗΣΤΟΣ Ε. ΠΟΥΛΗΣ</t>
  </si>
  <si>
    <t>Α.Μ. ΣΟΕΛ 39541</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</si>
</sst>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_Δ_ρ_χ"/>
    <numFmt numFmtId="181" formatCode="#,##0\ _Δ_ρ_χ;[Red]#,##0\ _Δ_ρ_χ"/>
    <numFmt numFmtId="182" formatCode="#,##0.0"/>
    <numFmt numFmtId="183" formatCode="&quot;Ναι&quot;;&quot;Ναι&quot;;&quot;'Οχι&quot;"/>
    <numFmt numFmtId="184" formatCode="&quot;Αληθές&quot;;&quot;Αληθές&quot;;&quot;Ψευδές&quot;"/>
    <numFmt numFmtId="185" formatCode="&quot;Ενεργοποίηση&quot;;&quot;Ενεργοποίηση&quot;;&quot;Απενεργοποίηση&quot;"/>
    <numFmt numFmtId="186" formatCode="#,##0.000"/>
    <numFmt numFmtId="187" formatCode="0.000"/>
    <numFmt numFmtId="188" formatCode="#,##0\ ;\(#,##0\)"/>
    <numFmt numFmtId="189" formatCode="0_)"/>
    <numFmt numFmtId="190" formatCode="#,##0_);\(#,##0\)"/>
    <numFmt numFmtId="191" formatCode="0.0"/>
    <numFmt numFmtId="192" formatCode="0.0000000000"/>
    <numFmt numFmtId="193" formatCode="#,##0\ &quot;Δρχ&quot;"/>
    <numFmt numFmtId="194" formatCode="#,##0.00_ ;[Red]\-#,##0.00\ "/>
    <numFmt numFmtId="195" formatCode="[$€-2]\ #,##0.00_);[Red]\([$€-2]\ #,##0.00\)"/>
    <numFmt numFmtId="196" formatCode="0,000,000.00"/>
    <numFmt numFmtId="197" formatCode="000,000.00"/>
    <numFmt numFmtId="198" formatCode="0,000.00"/>
    <numFmt numFmtId="199" formatCode="000.00"/>
    <numFmt numFmtId="200" formatCode="00.00"/>
    <numFmt numFmtId="201" formatCode="00,000.00"/>
    <numFmt numFmtId="202" formatCode="mmm\-yyyy"/>
    <numFmt numFmtId="203" formatCode="[$-408]dddd\,\ d\ mmmm\ yyyy"/>
    <numFmt numFmtId="204" formatCode="[$-408]d\-mmm;@"/>
    <numFmt numFmtId="205" formatCode="00000"/>
    <numFmt numFmtId="206" formatCode="0.00_ ;[Red]\-0.00\ "/>
    <numFmt numFmtId="207" formatCode="#,##0.0000"/>
    <numFmt numFmtId="208" formatCode="#,##0.00\ [$€-1]"/>
    <numFmt numFmtId="209" formatCode="d/m/yy"/>
    <numFmt numFmtId="210" formatCode="#,##0.00\ _Δ_ρ_χ"/>
    <numFmt numFmtId="211" formatCode="#,##0.00\ &quot;Δρχ&quot;"/>
    <numFmt numFmtId="212" formatCode="#,##0.00\ &quot;€&quot;"/>
    <numFmt numFmtId="213" formatCode="0,000,000,000"/>
  </numFmts>
  <fonts count="59">
    <font>
      <sz val="10"/>
      <name val="Arial Greek"/>
      <family val="0"/>
    </font>
    <font>
      <b/>
      <sz val="10"/>
      <name val="Arial Greek"/>
      <family val="0"/>
    </font>
    <font>
      <i/>
      <sz val="10"/>
      <name val="Arial Greek"/>
      <family val="0"/>
    </font>
    <font>
      <b/>
      <i/>
      <sz val="10"/>
      <name val="Arial Greek"/>
      <family val="0"/>
    </font>
    <font>
      <u val="single"/>
      <sz val="10"/>
      <color indexed="36"/>
      <name val="Arial Greek"/>
      <family val="0"/>
    </font>
    <font>
      <u val="single"/>
      <sz val="10"/>
      <color indexed="12"/>
      <name val="Arial Greek"/>
      <family val="0"/>
    </font>
    <font>
      <sz val="8"/>
      <name val="Times New Roman"/>
      <family val="1"/>
    </font>
    <font>
      <b/>
      <sz val="10"/>
      <name val="Times New Roman"/>
      <family val="1"/>
    </font>
    <font>
      <b/>
      <sz val="11"/>
      <name val="Times New Roman"/>
      <family val="1"/>
    </font>
    <font>
      <b/>
      <sz val="10"/>
      <color indexed="9"/>
      <name val="Times New Roman"/>
      <family val="1"/>
    </font>
    <font>
      <b/>
      <sz val="8"/>
      <name val="Times New Roman"/>
      <family val="1"/>
    </font>
    <font>
      <b/>
      <sz val="9"/>
      <name val="Times New Roman"/>
      <family val="1"/>
    </font>
    <font>
      <b/>
      <sz val="10"/>
      <name val="Arial"/>
      <family val="2"/>
    </font>
    <font>
      <sz val="9"/>
      <name val="Times New Roman"/>
      <family val="1"/>
    </font>
    <font>
      <b/>
      <u val="single"/>
      <sz val="7"/>
      <name val="Times New Roman"/>
      <family val="1"/>
    </font>
    <font>
      <b/>
      <u val="single"/>
      <sz val="8"/>
      <name val="Times New Roman"/>
      <family val="1"/>
    </font>
    <font>
      <b/>
      <u val="single"/>
      <sz val="9"/>
      <name val="Times New Roman"/>
      <family val="1"/>
    </font>
    <font>
      <b/>
      <sz val="12"/>
      <name val="Times New Roman"/>
      <family val="1"/>
    </font>
    <font>
      <b/>
      <u val="double"/>
      <sz val="9"/>
      <name val="Times New Roman"/>
      <family val="1"/>
    </font>
    <font>
      <u val="single"/>
      <sz val="8"/>
      <name val="Times New Roman"/>
      <family val="1"/>
    </font>
    <font>
      <u val="double"/>
      <sz val="8"/>
      <name val="Times New Roman"/>
      <family val="1"/>
    </font>
    <font>
      <u val="single"/>
      <sz val="9"/>
      <name val="Times New Roman"/>
      <family val="1"/>
    </font>
    <font>
      <sz val="7"/>
      <name val="Times New Roman"/>
      <family val="1"/>
    </font>
    <font>
      <b/>
      <u val="doubleAccounting"/>
      <sz val="9"/>
      <name val="Times New Roman"/>
      <family val="1"/>
    </font>
    <font>
      <b/>
      <sz val="12"/>
      <color indexed="10"/>
      <name val="Times New Roman"/>
      <family val="1"/>
    </font>
    <font>
      <b/>
      <sz val="10"/>
      <color indexed="10"/>
      <name val="Times New Roman"/>
      <family val="1"/>
    </font>
    <font>
      <b/>
      <sz val="10"/>
      <color indexed="8"/>
      <name val="Arial"/>
      <family val="2"/>
    </font>
    <font>
      <b/>
      <sz val="11"/>
      <name val="Arial"/>
      <family val="2"/>
    </font>
    <font>
      <sz val="11"/>
      <color indexed="8"/>
      <name val="Courier New"/>
      <family val="3"/>
    </font>
    <font>
      <sz val="11"/>
      <name val="Courier New"/>
      <family val="3"/>
    </font>
    <font>
      <b/>
      <sz val="11"/>
      <name val="Arial Greek"/>
      <family val="2"/>
    </font>
    <font>
      <sz val="11"/>
      <name val="Arial"/>
      <family val="2"/>
    </font>
    <font>
      <b/>
      <sz val="11"/>
      <color indexed="8"/>
      <name val="Courier New"/>
      <family val="3"/>
    </font>
    <font>
      <b/>
      <sz val="11"/>
      <name val="Courier New"/>
      <family val="3"/>
    </font>
    <font>
      <sz val="11"/>
      <name val="Arial Greek"/>
      <family val="0"/>
    </font>
    <font>
      <sz val="10"/>
      <name val="Times New Roman"/>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7"/>
      <color indexed="8"/>
      <name val="Arial Greek"/>
      <family val="0"/>
    </font>
    <font>
      <b/>
      <sz val="9"/>
      <color indexed="8"/>
      <name val="Arial"/>
      <family val="2"/>
    </font>
    <font>
      <sz val="9"/>
      <color indexed="8"/>
      <name val="Arial"/>
      <family val="2"/>
    </font>
    <font>
      <b/>
      <sz val="9"/>
      <color indexed="8"/>
      <name val="Calibri"/>
      <family val="2"/>
    </font>
    <font>
      <sz val="9"/>
      <color indexed="8"/>
      <name val="Calibri"/>
      <family val="2"/>
    </font>
    <font>
      <vertAlign val="superscript"/>
      <sz val="9"/>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thin"/>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double"/>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style="medium"/>
      <bottom style="double"/>
    </border>
    <border>
      <left>
        <color indexed="63"/>
      </left>
      <right style="medium"/>
      <top>
        <color indexed="63"/>
      </top>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double"/>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double"/>
      <bottom>
        <color indexed="63"/>
      </bottom>
    </border>
    <border>
      <left>
        <color indexed="63"/>
      </left>
      <right style="medium"/>
      <top>
        <color indexed="63"/>
      </top>
      <bottom style="thin"/>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7" borderId="1" applyNumberFormat="0" applyAlignment="0" applyProtection="0"/>
    <xf numFmtId="0" fontId="39" fillId="16" borderId="2" applyNumberFormat="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0" borderId="0" applyNumberFormat="0" applyBorder="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 borderId="0" applyNumberFormat="0" applyBorder="0" applyAlignment="0" applyProtection="0"/>
    <xf numFmtId="0" fontId="46"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3"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2" fillId="21" borderId="1" applyNumberFormat="0" applyAlignment="0" applyProtection="0"/>
  </cellStyleXfs>
  <cellXfs count="340">
    <xf numFmtId="0" fontId="0" fillId="0" borderId="0" xfId="0" applyAlignment="1">
      <alignment/>
    </xf>
    <xf numFmtId="3" fontId="6" fillId="0" borderId="0" xfId="0" applyNumberFormat="1" applyFont="1" applyAlignment="1">
      <alignment horizontal="right"/>
    </xf>
    <xf numFmtId="0" fontId="6" fillId="0" borderId="0" xfId="0" applyFont="1" applyAlignment="1">
      <alignment/>
    </xf>
    <xf numFmtId="4" fontId="7" fillId="0" borderId="10" xfId="0" applyNumberFormat="1" applyFont="1" applyBorder="1" applyAlignment="1">
      <alignment horizontal="right"/>
    </xf>
    <xf numFmtId="49" fontId="8" fillId="0" borderId="0" xfId="0" applyNumberFormat="1" applyFont="1" applyBorder="1" applyAlignment="1">
      <alignment horizontal="center"/>
    </xf>
    <xf numFmtId="3" fontId="6" fillId="0" borderId="0" xfId="0" applyNumberFormat="1" applyFont="1" applyBorder="1" applyAlignment="1">
      <alignment horizontal="right"/>
    </xf>
    <xf numFmtId="4" fontId="7" fillId="0" borderId="11" xfId="0" applyNumberFormat="1" applyFont="1" applyBorder="1" applyAlignment="1">
      <alignment horizontal="right"/>
    </xf>
    <xf numFmtId="4" fontId="7" fillId="0" borderId="12" xfId="0" applyNumberFormat="1" applyFont="1" applyBorder="1" applyAlignment="1">
      <alignment horizontal="right"/>
    </xf>
    <xf numFmtId="49" fontId="8" fillId="0" borderId="13" xfId="0" applyNumberFormat="1" applyFont="1" applyBorder="1" applyAlignment="1">
      <alignment horizontal="center"/>
    </xf>
    <xf numFmtId="3" fontId="7" fillId="0" borderId="0" xfId="0" applyNumberFormat="1" applyFont="1" applyBorder="1" applyAlignment="1">
      <alignment horizontal="right"/>
    </xf>
    <xf numFmtId="3" fontId="9" fillId="24" borderId="14" xfId="0" applyNumberFormat="1" applyFont="1" applyFill="1" applyBorder="1" applyAlignment="1">
      <alignment horizontal="center"/>
    </xf>
    <xf numFmtId="4" fontId="7" fillId="0" borderId="15" xfId="0" applyNumberFormat="1" applyFont="1" applyBorder="1" applyAlignment="1">
      <alignment horizontal="right"/>
    </xf>
    <xf numFmtId="4" fontId="10" fillId="0" borderId="0" xfId="0" applyNumberFormat="1" applyFont="1" applyBorder="1" applyAlignment="1">
      <alignment horizontal="right"/>
    </xf>
    <xf numFmtId="49" fontId="8" fillId="0" borderId="0" xfId="0" applyNumberFormat="1" applyFont="1" applyBorder="1" applyAlignment="1">
      <alignment horizontal="left"/>
    </xf>
    <xf numFmtId="4" fontId="6" fillId="0" borderId="0" xfId="0" applyNumberFormat="1" applyFont="1" applyBorder="1" applyAlignment="1">
      <alignment horizontal="right"/>
    </xf>
    <xf numFmtId="3" fontId="7" fillId="0" borderId="0" xfId="0" applyNumberFormat="1" applyFont="1" applyBorder="1" applyAlignment="1">
      <alignment horizontal="center"/>
    </xf>
    <xf numFmtId="4" fontId="6" fillId="0" borderId="0" xfId="0" applyNumberFormat="1" applyFont="1" applyAlignment="1">
      <alignment/>
    </xf>
    <xf numFmtId="3" fontId="9" fillId="24" borderId="16" xfId="0" applyNumberFormat="1" applyFont="1" applyFill="1" applyBorder="1" applyAlignment="1">
      <alignment horizontal="center"/>
    </xf>
    <xf numFmtId="49" fontId="8" fillId="0" borderId="17" xfId="0" applyNumberFormat="1" applyFont="1" applyBorder="1" applyAlignment="1">
      <alignment horizontal="center"/>
    </xf>
    <xf numFmtId="3" fontId="10" fillId="0" borderId="13" xfId="0" applyNumberFormat="1" applyFont="1" applyBorder="1" applyAlignment="1">
      <alignment horizontal="center"/>
    </xf>
    <xf numFmtId="4" fontId="7" fillId="18" borderId="18" xfId="0" applyNumberFormat="1" applyFont="1" applyFill="1" applyBorder="1" applyAlignment="1">
      <alignment horizontal="right"/>
    </xf>
    <xf numFmtId="4" fontId="6" fillId="0" borderId="0" xfId="0" applyNumberFormat="1" applyFont="1" applyAlignment="1">
      <alignment horizontal="right"/>
    </xf>
    <xf numFmtId="4" fontId="7" fillId="18" borderId="12" xfId="0" applyNumberFormat="1" applyFont="1" applyFill="1" applyBorder="1" applyAlignment="1">
      <alignment horizontal="right"/>
    </xf>
    <xf numFmtId="3" fontId="6" fillId="0" borderId="0" xfId="0" applyNumberFormat="1" applyFont="1" applyBorder="1" applyAlignment="1">
      <alignment horizontal="center"/>
    </xf>
    <xf numFmtId="4" fontId="7" fillId="0" borderId="11" xfId="0" applyNumberFormat="1" applyFont="1" applyFill="1" applyBorder="1" applyAlignment="1">
      <alignment horizontal="right"/>
    </xf>
    <xf numFmtId="49" fontId="10" fillId="0" borderId="0" xfId="0" applyNumberFormat="1" applyFont="1" applyBorder="1" applyAlignment="1">
      <alignment horizontal="center"/>
    </xf>
    <xf numFmtId="4" fontId="7" fillId="0" borderId="19" xfId="0" applyNumberFormat="1" applyFont="1" applyBorder="1" applyAlignment="1">
      <alignment horizontal="right"/>
    </xf>
    <xf numFmtId="49" fontId="8" fillId="0" borderId="20" xfId="0" applyNumberFormat="1" applyFont="1" applyBorder="1" applyAlignment="1">
      <alignment horizontal="center"/>
    </xf>
    <xf numFmtId="3" fontId="6" fillId="0" borderId="20" xfId="0" applyNumberFormat="1" applyFont="1" applyBorder="1" applyAlignment="1">
      <alignment horizontal="right"/>
    </xf>
    <xf numFmtId="3" fontId="10" fillId="0" borderId="21" xfId="0" applyNumberFormat="1" applyFont="1" applyBorder="1" applyAlignment="1">
      <alignment horizontal="center"/>
    </xf>
    <xf numFmtId="4" fontId="7" fillId="18" borderId="22" xfId="0" applyNumberFormat="1" applyFont="1" applyFill="1" applyBorder="1" applyAlignment="1">
      <alignment horizontal="right"/>
    </xf>
    <xf numFmtId="4" fontId="7" fillId="0" borderId="0" xfId="0" applyNumberFormat="1" applyFont="1" applyAlignment="1">
      <alignment horizontal="right"/>
    </xf>
    <xf numFmtId="49" fontId="8" fillId="0" borderId="0" xfId="0" applyNumberFormat="1" applyFont="1" applyAlignment="1">
      <alignment horizontal="center"/>
    </xf>
    <xf numFmtId="0" fontId="6" fillId="0" borderId="0" xfId="0" applyFont="1" applyAlignment="1">
      <alignment horizontal="left"/>
    </xf>
    <xf numFmtId="4" fontId="0" fillId="0" borderId="0" xfId="0" applyNumberFormat="1" applyAlignment="1">
      <alignment/>
    </xf>
    <xf numFmtId="0" fontId="0" fillId="0" borderId="0" xfId="0" applyAlignment="1">
      <alignment horizontal="center"/>
    </xf>
    <xf numFmtId="4" fontId="12" fillId="0" borderId="0" xfId="0" applyNumberFormat="1" applyFont="1" applyFill="1" applyBorder="1" applyAlignment="1">
      <alignment horizontal="center"/>
    </xf>
    <xf numFmtId="0" fontId="13" fillId="0" borderId="0" xfId="0" applyFont="1" applyAlignment="1">
      <alignment/>
    </xf>
    <xf numFmtId="0" fontId="11" fillId="0" borderId="0" xfId="0" applyFont="1" applyAlignment="1">
      <alignment/>
    </xf>
    <xf numFmtId="4" fontId="7" fillId="0" borderId="0" xfId="0" applyNumberFormat="1" applyFont="1" applyAlignment="1">
      <alignment horizontal="center" vertical="center"/>
    </xf>
    <xf numFmtId="0" fontId="11" fillId="0" borderId="0" xfId="0" applyFont="1" applyAlignment="1">
      <alignment horizontal="left"/>
    </xf>
    <xf numFmtId="3" fontId="15" fillId="0" borderId="0" xfId="0" applyNumberFormat="1" applyFont="1" applyFill="1" applyAlignment="1">
      <alignment horizontal="center"/>
    </xf>
    <xf numFmtId="0" fontId="6" fillId="0" borderId="0" xfId="0" applyFont="1" applyFill="1" applyAlignment="1">
      <alignment/>
    </xf>
    <xf numFmtId="4" fontId="13" fillId="0" borderId="0" xfId="0" applyNumberFormat="1" applyFont="1" applyFill="1" applyAlignment="1">
      <alignment/>
    </xf>
    <xf numFmtId="4" fontId="13" fillId="0" borderId="0" xfId="0" applyNumberFormat="1" applyFont="1" applyFill="1" applyBorder="1" applyAlignment="1">
      <alignment/>
    </xf>
    <xf numFmtId="4" fontId="11" fillId="0" borderId="0" xfId="0" applyNumberFormat="1" applyFont="1" applyAlignment="1">
      <alignment horizontal="center" vertical="center"/>
    </xf>
    <xf numFmtId="0" fontId="13" fillId="0" borderId="0" xfId="0" applyFont="1" applyAlignment="1">
      <alignment vertical="center"/>
    </xf>
    <xf numFmtId="4" fontId="13" fillId="0" borderId="0" xfId="0" applyNumberFormat="1" applyFont="1" applyAlignment="1">
      <alignment horizontal="left" vertical="center"/>
    </xf>
    <xf numFmtId="3" fontId="11" fillId="0" borderId="0" xfId="0" applyNumberFormat="1" applyFont="1" applyFill="1" applyAlignment="1">
      <alignment horizontal="center"/>
    </xf>
    <xf numFmtId="4" fontId="6" fillId="0" borderId="0" xfId="0" applyNumberFormat="1" applyFont="1" applyFill="1" applyAlignment="1">
      <alignment horizontal="right"/>
    </xf>
    <xf numFmtId="4" fontId="11" fillId="0" borderId="0" xfId="0" applyNumberFormat="1" applyFont="1" applyFill="1" applyAlignment="1">
      <alignment horizontal="center" vertical="center"/>
    </xf>
    <xf numFmtId="4" fontId="11" fillId="0" borderId="23" xfId="0" applyNumberFormat="1" applyFont="1" applyFill="1" applyBorder="1" applyAlignment="1">
      <alignment/>
    </xf>
    <xf numFmtId="4" fontId="13" fillId="0" borderId="0" xfId="0" applyNumberFormat="1" applyFont="1" applyFill="1" applyBorder="1" applyAlignment="1">
      <alignment vertical="center"/>
    </xf>
    <xf numFmtId="4" fontId="23" fillId="0" borderId="0" xfId="0" applyNumberFormat="1" applyFont="1" applyFill="1" applyBorder="1" applyAlignment="1">
      <alignment vertical="center"/>
    </xf>
    <xf numFmtId="4" fontId="11" fillId="0" borderId="0" xfId="0" applyNumberFormat="1" applyFont="1" applyFill="1" applyBorder="1" applyAlignment="1">
      <alignment/>
    </xf>
    <xf numFmtId="4" fontId="7" fillId="0" borderId="0" xfId="0" applyNumberFormat="1" applyFont="1" applyFill="1" applyAlignment="1">
      <alignment horizontal="center" vertical="center"/>
    </xf>
    <xf numFmtId="4" fontId="25" fillId="0" borderId="0" xfId="0" applyNumberFormat="1" applyFont="1" applyFill="1" applyAlignment="1">
      <alignment horizontal="center" vertical="center"/>
    </xf>
    <xf numFmtId="4" fontId="0" fillId="0" borderId="0" xfId="0" applyNumberFormat="1" applyAlignment="1">
      <alignment horizontal="center"/>
    </xf>
    <xf numFmtId="4" fontId="1" fillId="0" borderId="0" xfId="0" applyNumberFormat="1" applyFont="1" applyAlignment="1">
      <alignment/>
    </xf>
    <xf numFmtId="0" fontId="1" fillId="0" borderId="0" xfId="0" applyFont="1" applyAlignment="1">
      <alignment/>
    </xf>
    <xf numFmtId="0" fontId="14" fillId="0" borderId="0" xfId="0" applyFont="1" applyFill="1" applyAlignment="1">
      <alignment horizontal="center"/>
    </xf>
    <xf numFmtId="0" fontId="15" fillId="0" borderId="0" xfId="0" applyFont="1" applyFill="1" applyAlignment="1">
      <alignment/>
    </xf>
    <xf numFmtId="4" fontId="7" fillId="0" borderId="0" xfId="0" applyNumberFormat="1" applyFont="1" applyFill="1" applyAlignment="1">
      <alignment horizontal="center" vertical="center"/>
    </xf>
    <xf numFmtId="0" fontId="26" fillId="0" borderId="0" xfId="0" applyFont="1" applyAlignment="1">
      <alignment/>
    </xf>
    <xf numFmtId="0" fontId="26" fillId="0" borderId="0" xfId="0" applyFont="1" applyAlignment="1">
      <alignment/>
    </xf>
    <xf numFmtId="4" fontId="13" fillId="0" borderId="0" xfId="0" applyNumberFormat="1" applyFont="1" applyFill="1" applyBorder="1" applyAlignment="1">
      <alignment/>
    </xf>
    <xf numFmtId="4" fontId="11" fillId="0" borderId="0" xfId="0" applyNumberFormat="1" applyFont="1" applyFill="1" applyAlignment="1">
      <alignment horizontal="center" vertical="center"/>
    </xf>
    <xf numFmtId="4" fontId="11" fillId="0" borderId="0" xfId="0" applyNumberFormat="1" applyFont="1" applyAlignment="1">
      <alignment horizontal="center" vertical="center"/>
    </xf>
    <xf numFmtId="4" fontId="26" fillId="0" borderId="0" xfId="0" applyNumberFormat="1" applyFont="1" applyAlignment="1">
      <alignment/>
    </xf>
    <xf numFmtId="4" fontId="26" fillId="0" borderId="0" xfId="0" applyNumberFormat="1" applyFont="1" applyAlignment="1">
      <alignment/>
    </xf>
    <xf numFmtId="213" fontId="28" fillId="0" borderId="13" xfId="0" applyNumberFormat="1"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4" fontId="28" fillId="0" borderId="13" xfId="0" applyNumberFormat="1" applyFont="1" applyBorder="1" applyAlignment="1" applyProtection="1">
      <alignment horizontal="right" vertical="top"/>
      <protection locked="0"/>
    </xf>
    <xf numFmtId="4" fontId="29" fillId="0" borderId="13" xfId="0" applyNumberFormat="1" applyFont="1" applyBorder="1" applyAlignment="1">
      <alignment/>
    </xf>
    <xf numFmtId="0" fontId="30" fillId="25" borderId="13" xfId="0" applyFont="1" applyFill="1" applyBorder="1" applyAlignment="1">
      <alignment horizontal="center"/>
    </xf>
    <xf numFmtId="4" fontId="30" fillId="25" borderId="13" xfId="0" applyNumberFormat="1" applyFont="1" applyFill="1" applyBorder="1" applyAlignment="1">
      <alignment horizontal="center"/>
    </xf>
    <xf numFmtId="4" fontId="29" fillId="0" borderId="13" xfId="0" applyNumberFormat="1" applyFont="1" applyFill="1" applyBorder="1" applyAlignment="1">
      <alignment horizontal="center" vertical="center" wrapText="1"/>
    </xf>
    <xf numFmtId="4" fontId="29" fillId="0" borderId="13" xfId="0" applyNumberFormat="1" applyFont="1" applyBorder="1" applyAlignment="1">
      <alignment horizontal="center"/>
    </xf>
    <xf numFmtId="0" fontId="30" fillId="25" borderId="13" xfId="0" applyFont="1" applyFill="1" applyBorder="1" applyAlignment="1">
      <alignment horizontal="center"/>
    </xf>
    <xf numFmtId="4" fontId="30" fillId="25" borderId="13" xfId="0" applyNumberFormat="1" applyFont="1" applyFill="1" applyBorder="1" applyAlignment="1">
      <alignment horizontal="center"/>
    </xf>
    <xf numFmtId="213" fontId="28" fillId="0" borderId="13" xfId="0" applyNumberFormat="1" applyFont="1" applyFill="1" applyBorder="1" applyAlignment="1" applyProtection="1">
      <alignment horizontal="left" vertical="top"/>
      <protection locked="0"/>
    </xf>
    <xf numFmtId="0" fontId="28" fillId="0" borderId="13" xfId="0" applyFont="1" applyFill="1" applyBorder="1" applyAlignment="1" applyProtection="1">
      <alignment horizontal="left" vertical="top"/>
      <protection locked="0"/>
    </xf>
    <xf numFmtId="0" fontId="31" fillId="0" borderId="13" xfId="0" applyFont="1" applyFill="1" applyBorder="1" applyAlignment="1">
      <alignment horizontal="center"/>
    </xf>
    <xf numFmtId="0" fontId="27" fillId="7" borderId="13" xfId="0" applyFont="1" applyFill="1" applyBorder="1" applyAlignment="1">
      <alignment/>
    </xf>
    <xf numFmtId="4" fontId="27" fillId="7" borderId="13" xfId="0" applyNumberFormat="1" applyFont="1" applyFill="1" applyBorder="1" applyAlignment="1">
      <alignment horizontal="center"/>
    </xf>
    <xf numFmtId="0" fontId="29" fillId="0" borderId="13" xfId="0" applyFont="1" applyBorder="1" applyAlignment="1">
      <alignment/>
    </xf>
    <xf numFmtId="0" fontId="32" fillId="0" borderId="13" xfId="0" applyFont="1" applyBorder="1" applyAlignment="1">
      <alignment/>
    </xf>
    <xf numFmtId="0" fontId="32" fillId="0" borderId="13" xfId="0" applyFont="1" applyBorder="1" applyAlignment="1" applyProtection="1">
      <alignment horizontal="left" vertical="top"/>
      <protection locked="0"/>
    </xf>
    <xf numFmtId="4" fontId="32" fillId="0" borderId="13" xfId="0" applyNumberFormat="1" applyFont="1" applyBorder="1" applyAlignment="1" applyProtection="1">
      <alignment horizontal="right" vertical="top"/>
      <protection locked="0"/>
    </xf>
    <xf numFmtId="4" fontId="32" fillId="0" borderId="13" xfId="0" applyNumberFormat="1" applyFont="1" applyBorder="1" applyAlignment="1">
      <alignment/>
    </xf>
    <xf numFmtId="4" fontId="33" fillId="0" borderId="13" xfId="0" applyNumberFormat="1" applyFont="1" applyBorder="1" applyAlignment="1">
      <alignment/>
    </xf>
    <xf numFmtId="0" fontId="29" fillId="0" borderId="24" xfId="0" applyFont="1" applyBorder="1" applyAlignment="1">
      <alignment wrapText="1"/>
    </xf>
    <xf numFmtId="0" fontId="29" fillId="0" borderId="24" xfId="0" applyFont="1" applyBorder="1" applyAlignment="1">
      <alignment/>
    </xf>
    <xf numFmtId="4" fontId="29" fillId="0" borderId="25" xfId="0" applyNumberFormat="1" applyFont="1" applyBorder="1" applyAlignment="1">
      <alignment horizontal="right" wrapText="1"/>
    </xf>
    <xf numFmtId="4" fontId="28" fillId="0" borderId="13" xfId="0" applyNumberFormat="1" applyFont="1" applyBorder="1" applyAlignment="1">
      <alignment/>
    </xf>
    <xf numFmtId="49" fontId="32" fillId="0" borderId="13" xfId="0" applyNumberFormat="1" applyFont="1" applyBorder="1" applyAlignment="1">
      <alignment/>
    </xf>
    <xf numFmtId="0" fontId="32" fillId="0" borderId="13" xfId="0" applyFont="1" applyFill="1" applyBorder="1" applyAlignment="1" applyProtection="1">
      <alignment horizontal="left" vertical="top"/>
      <protection locked="0"/>
    </xf>
    <xf numFmtId="0" fontId="32" fillId="0" borderId="13" xfId="0" applyFont="1" applyFill="1" applyBorder="1" applyAlignment="1">
      <alignment/>
    </xf>
    <xf numFmtId="4" fontId="32" fillId="0" borderId="13" xfId="0" applyNumberFormat="1" applyFont="1" applyFill="1" applyBorder="1" applyAlignment="1">
      <alignment/>
    </xf>
    <xf numFmtId="0" fontId="32" fillId="0" borderId="13" xfId="0" applyFont="1" applyFill="1" applyBorder="1" applyAlignment="1" applyProtection="1">
      <alignment horizontal="left" vertical="top"/>
      <protection locked="0"/>
    </xf>
    <xf numFmtId="0" fontId="31" fillId="0" borderId="0" xfId="0" applyFont="1" applyFill="1" applyBorder="1" applyAlignment="1">
      <alignment horizontal="center"/>
    </xf>
    <xf numFmtId="0" fontId="34" fillId="0" borderId="0" xfId="0" applyFont="1" applyAlignment="1">
      <alignment horizontal="center"/>
    </xf>
    <xf numFmtId="0" fontId="34" fillId="0" borderId="0" xfId="0" applyFont="1" applyAlignment="1">
      <alignment/>
    </xf>
    <xf numFmtId="4" fontId="34" fillId="0" borderId="0" xfId="0" applyNumberFormat="1" applyFont="1" applyAlignment="1">
      <alignment horizontal="center"/>
    </xf>
    <xf numFmtId="4" fontId="34" fillId="0" borderId="0" xfId="0" applyNumberFormat="1" applyFont="1" applyAlignment="1">
      <alignment/>
    </xf>
    <xf numFmtId="4" fontId="27"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26" borderId="26" xfId="0" applyFont="1" applyFill="1" applyBorder="1" applyAlignment="1">
      <alignment/>
    </xf>
    <xf numFmtId="4" fontId="27" fillId="26" borderId="27" xfId="0" applyNumberFormat="1" applyFont="1" applyFill="1" applyBorder="1" applyAlignment="1">
      <alignment horizontal="center"/>
    </xf>
    <xf numFmtId="49" fontId="11" fillId="0" borderId="0" xfId="0" applyNumberFormat="1" applyFont="1" applyBorder="1" applyAlignment="1">
      <alignment horizontal="center"/>
    </xf>
    <xf numFmtId="4" fontId="29" fillId="0" borderId="13" xfId="0" applyNumberFormat="1" applyFont="1" applyFill="1" applyBorder="1" applyAlignment="1">
      <alignment/>
    </xf>
    <xf numFmtId="4" fontId="33" fillId="0" borderId="13" xfId="0" applyNumberFormat="1" applyFont="1" applyBorder="1" applyAlignment="1">
      <alignment/>
    </xf>
    <xf numFmtId="4" fontId="11" fillId="0" borderId="23" xfId="0" applyNumberFormat="1" applyFont="1" applyFill="1" applyBorder="1" applyAlignment="1">
      <alignment vertical="center"/>
    </xf>
    <xf numFmtId="4" fontId="7" fillId="0" borderId="12" xfId="0" applyNumberFormat="1" applyFont="1" applyFill="1" applyBorder="1" applyAlignment="1">
      <alignment horizontal="right"/>
    </xf>
    <xf numFmtId="0" fontId="0" fillId="0" borderId="0" xfId="0" applyFont="1" applyFill="1" applyAlignment="1">
      <alignment/>
    </xf>
    <xf numFmtId="0" fontId="0" fillId="0" borderId="0" xfId="0" applyFont="1" applyAlignment="1">
      <alignment/>
    </xf>
    <xf numFmtId="4" fontId="25"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4" fontId="0" fillId="0" borderId="0" xfId="0" applyNumberFormat="1" applyFont="1" applyFill="1" applyAlignment="1">
      <alignment/>
    </xf>
    <xf numFmtId="0" fontId="29" fillId="0" borderId="28" xfId="0" applyFont="1" applyBorder="1" applyAlignment="1">
      <alignment wrapText="1"/>
    </xf>
    <xf numFmtId="0" fontId="29" fillId="0" borderId="28" xfId="0" applyFont="1" applyBorder="1" applyAlignment="1">
      <alignment/>
    </xf>
    <xf numFmtId="4" fontId="29" fillId="0" borderId="29" xfId="0" applyNumberFormat="1" applyFont="1" applyBorder="1" applyAlignment="1">
      <alignment horizontal="right" wrapText="1"/>
    </xf>
    <xf numFmtId="4" fontId="28" fillId="0" borderId="30" xfId="0" applyNumberFormat="1" applyFont="1" applyBorder="1" applyAlignment="1">
      <alignment/>
    </xf>
    <xf numFmtId="0" fontId="28" fillId="0" borderId="13" xfId="0" applyFont="1" applyBorder="1" applyAlignment="1">
      <alignment/>
    </xf>
    <xf numFmtId="0" fontId="28" fillId="0" borderId="13" xfId="0" applyFont="1" applyBorder="1" applyAlignment="1" applyProtection="1">
      <alignment horizontal="left" vertical="top"/>
      <protection locked="0"/>
    </xf>
    <xf numFmtId="4" fontId="28" fillId="0" borderId="13" xfId="0" applyNumberFormat="1" applyFont="1" applyBorder="1" applyAlignment="1" applyProtection="1">
      <alignment horizontal="right" vertical="top"/>
      <protection locked="0"/>
    </xf>
    <xf numFmtId="4" fontId="29" fillId="0" borderId="13" xfId="0" applyNumberFormat="1" applyFont="1" applyFill="1" applyBorder="1" applyAlignment="1">
      <alignment vertical="center" wrapText="1"/>
    </xf>
    <xf numFmtId="0" fontId="13" fillId="0" borderId="0" xfId="0" applyFont="1" applyFill="1" applyAlignment="1">
      <alignment/>
    </xf>
    <xf numFmtId="0" fontId="7" fillId="0" borderId="0" xfId="0" applyFont="1" applyFill="1" applyAlignment="1">
      <alignment/>
    </xf>
    <xf numFmtId="3" fontId="10" fillId="0" borderId="0" xfId="0" applyNumberFormat="1" applyFont="1" applyFill="1" applyBorder="1" applyAlignment="1">
      <alignment wrapText="1"/>
    </xf>
    <xf numFmtId="4" fontId="1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4" fontId="11" fillId="0" borderId="0" xfId="0" applyNumberFormat="1" applyFont="1" applyFill="1" applyBorder="1" applyAlignment="1">
      <alignment vertical="center" wrapText="1"/>
    </xf>
    <xf numFmtId="3" fontId="10" fillId="0" borderId="0" xfId="0" applyNumberFormat="1" applyFont="1" applyFill="1" applyBorder="1" applyAlignment="1">
      <alignment horizontal="center" vertical="center" wrapText="1"/>
    </xf>
    <xf numFmtId="4" fontId="6" fillId="0" borderId="0" xfId="0" applyNumberFormat="1" applyFont="1" applyFill="1" applyAlignment="1">
      <alignment/>
    </xf>
    <xf numFmtId="0" fontId="6" fillId="0" borderId="0" xfId="0" applyFont="1" applyFill="1" applyAlignment="1">
      <alignment horizontal="left"/>
    </xf>
    <xf numFmtId="4" fontId="13" fillId="0" borderId="0" xfId="0" applyNumberFormat="1" applyFont="1" applyFill="1" applyBorder="1" applyAlignment="1">
      <alignment horizontal="center" vertical="center"/>
    </xf>
    <xf numFmtId="0" fontId="19" fillId="0" borderId="0" xfId="0" applyFont="1" applyFill="1" applyAlignment="1">
      <alignment/>
    </xf>
    <xf numFmtId="49" fontId="6" fillId="0" borderId="0" xfId="0" applyNumberFormat="1" applyFont="1" applyFill="1" applyAlignment="1">
      <alignment horizontal="left"/>
    </xf>
    <xf numFmtId="4" fontId="13" fillId="0" borderId="0" xfId="0" applyNumberFormat="1" applyFont="1" applyFill="1" applyBorder="1" applyAlignment="1">
      <alignment vertical="center" wrapText="1"/>
    </xf>
    <xf numFmtId="4" fontId="11" fillId="0" borderId="0" xfId="0" applyNumberFormat="1" applyFont="1" applyFill="1" applyBorder="1" applyAlignment="1">
      <alignment vertical="center"/>
    </xf>
    <xf numFmtId="4" fontId="13" fillId="0" borderId="0" xfId="0" applyNumberFormat="1" applyFont="1" applyFill="1" applyBorder="1" applyAlignment="1">
      <alignment horizontal="right" vertical="center"/>
    </xf>
    <xf numFmtId="0" fontId="13" fillId="0" borderId="0" xfId="0" applyFont="1" applyFill="1" applyAlignment="1">
      <alignment horizontal="left"/>
    </xf>
    <xf numFmtId="0" fontId="11" fillId="0" borderId="0" xfId="0" applyFont="1" applyFill="1" applyAlignment="1">
      <alignment/>
    </xf>
    <xf numFmtId="0" fontId="13" fillId="0" borderId="0" xfId="0" applyFont="1" applyFill="1" applyAlignment="1">
      <alignment/>
    </xf>
    <xf numFmtId="4" fontId="13" fillId="0" borderId="0" xfId="0" applyNumberFormat="1" applyFont="1" applyFill="1" applyAlignment="1">
      <alignment/>
    </xf>
    <xf numFmtId="0" fontId="11" fillId="0" borderId="0" xfId="0" applyFont="1" applyFill="1" applyAlignment="1">
      <alignment horizontal="center"/>
    </xf>
    <xf numFmtId="49" fontId="13" fillId="0" borderId="0" xfId="0" applyNumberFormat="1" applyFont="1" applyFill="1" applyAlignment="1">
      <alignment/>
    </xf>
    <xf numFmtId="4" fontId="13" fillId="0" borderId="20" xfId="0" applyNumberFormat="1" applyFont="1" applyFill="1" applyBorder="1" applyAlignment="1">
      <alignment/>
    </xf>
    <xf numFmtId="4" fontId="11" fillId="0" borderId="0" xfId="0" applyNumberFormat="1" applyFont="1" applyFill="1" applyAlignment="1">
      <alignment/>
    </xf>
    <xf numFmtId="49" fontId="11" fillId="0" borderId="0" xfId="0" applyNumberFormat="1" applyFont="1" applyFill="1" applyAlignment="1">
      <alignment/>
    </xf>
    <xf numFmtId="0" fontId="11" fillId="0" borderId="0" xfId="0" applyFont="1" applyFill="1" applyBorder="1" applyAlignment="1">
      <alignment horizontal="center"/>
    </xf>
    <xf numFmtId="4" fontId="11" fillId="0" borderId="20" xfId="0" applyNumberFormat="1" applyFont="1" applyFill="1" applyBorder="1" applyAlignment="1">
      <alignment/>
    </xf>
    <xf numFmtId="0" fontId="6" fillId="0" borderId="0" xfId="0" applyFont="1" applyFill="1" applyAlignment="1">
      <alignment/>
    </xf>
    <xf numFmtId="4" fontId="13" fillId="0" borderId="0" xfId="0" applyNumberFormat="1" applyFont="1" applyFill="1" applyAlignment="1">
      <alignment horizontal="right" vertical="center"/>
    </xf>
    <xf numFmtId="4" fontId="13" fillId="0" borderId="0" xfId="0" applyNumberFormat="1" applyFont="1" applyFill="1" applyAlignment="1">
      <alignment vertical="center"/>
    </xf>
    <xf numFmtId="4" fontId="13" fillId="0" borderId="0" xfId="0" applyNumberFormat="1" applyFont="1" applyFill="1" applyAlignment="1">
      <alignment horizontal="center" vertical="center"/>
    </xf>
    <xf numFmtId="4" fontId="6" fillId="0" borderId="0" xfId="0" applyNumberFormat="1" applyFont="1" applyFill="1" applyAlignment="1">
      <alignment horizontal="center"/>
    </xf>
    <xf numFmtId="4" fontId="13" fillId="0" borderId="0" xfId="0" applyNumberFormat="1" applyFont="1" applyFill="1" applyAlignment="1">
      <alignment horizontal="right"/>
    </xf>
    <xf numFmtId="4" fontId="10" fillId="0" borderId="0" xfId="0" applyNumberFormat="1" applyFont="1" applyFill="1" applyAlignment="1">
      <alignment/>
    </xf>
    <xf numFmtId="4" fontId="6" fillId="0" borderId="0" xfId="0" applyNumberFormat="1" applyFont="1" applyFill="1" applyAlignment="1">
      <alignment/>
    </xf>
    <xf numFmtId="0" fontId="13" fillId="0" borderId="20" xfId="0" applyFont="1" applyFill="1" applyBorder="1" applyAlignment="1">
      <alignment/>
    </xf>
    <xf numFmtId="4" fontId="11" fillId="0" borderId="31" xfId="0" applyNumberFormat="1" applyFont="1" applyFill="1" applyBorder="1" applyAlignment="1">
      <alignment/>
    </xf>
    <xf numFmtId="0" fontId="11" fillId="0" borderId="0" xfId="0" applyFont="1" applyFill="1" applyAlignment="1">
      <alignment/>
    </xf>
    <xf numFmtId="4" fontId="10" fillId="0" borderId="0" xfId="0" applyNumberFormat="1" applyFont="1" applyFill="1" applyAlignment="1">
      <alignment/>
    </xf>
    <xf numFmtId="4" fontId="16" fillId="0" borderId="0" xfId="0" applyNumberFormat="1" applyFont="1" applyFill="1" applyAlignment="1">
      <alignment horizontal="right"/>
    </xf>
    <xf numFmtId="0" fontId="11" fillId="0" borderId="0" xfId="0" applyFont="1" applyFill="1" applyAlignment="1">
      <alignment horizontal="left"/>
    </xf>
    <xf numFmtId="0" fontId="13" fillId="0" borderId="0" xfId="0" applyFont="1" applyFill="1" applyAlignment="1">
      <alignment vertical="center"/>
    </xf>
    <xf numFmtId="4" fontId="13" fillId="0" borderId="0" xfId="0" applyNumberFormat="1" applyFont="1" applyFill="1" applyAlignment="1">
      <alignment horizontal="left" vertical="center"/>
    </xf>
    <xf numFmtId="0" fontId="10" fillId="0" borderId="0" xfId="0" applyFont="1" applyFill="1" applyAlignment="1">
      <alignment horizontal="left"/>
    </xf>
    <xf numFmtId="4" fontId="11" fillId="0" borderId="32" xfId="0" applyNumberFormat="1" applyFont="1" applyFill="1" applyBorder="1" applyAlignment="1">
      <alignment vertical="center"/>
    </xf>
    <xf numFmtId="4" fontId="11" fillId="0" borderId="10" xfId="0" applyNumberFormat="1" applyFont="1" applyFill="1" applyBorder="1" applyAlignment="1">
      <alignment vertical="center"/>
    </xf>
    <xf numFmtId="4" fontId="15" fillId="0" borderId="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4" fontId="6" fillId="0" borderId="0" xfId="0" applyNumberFormat="1" applyFont="1" applyFill="1" applyBorder="1" applyAlignment="1">
      <alignment vertical="center"/>
    </xf>
    <xf numFmtId="4" fontId="11" fillId="0" borderId="10" xfId="0" applyNumberFormat="1" applyFont="1" applyFill="1" applyBorder="1" applyAlignment="1">
      <alignment vertical="center"/>
    </xf>
    <xf numFmtId="4" fontId="13" fillId="0" borderId="16" xfId="0" applyNumberFormat="1" applyFont="1" applyFill="1" applyBorder="1" applyAlignment="1">
      <alignment horizontal="left" vertical="center"/>
    </xf>
    <xf numFmtId="4" fontId="13" fillId="0" borderId="33" xfId="0" applyNumberFormat="1" applyFont="1" applyFill="1" applyBorder="1" applyAlignment="1">
      <alignment horizontal="left" vertical="center"/>
    </xf>
    <xf numFmtId="4" fontId="6" fillId="0" borderId="33" xfId="0" applyNumberFormat="1" applyFont="1" applyFill="1" applyBorder="1" applyAlignment="1">
      <alignment horizontal="right" vertical="center"/>
    </xf>
    <xf numFmtId="4" fontId="13" fillId="0" borderId="33" xfId="0" applyNumberFormat="1" applyFont="1" applyFill="1" applyBorder="1" applyAlignment="1">
      <alignment vertical="center"/>
    </xf>
    <xf numFmtId="4" fontId="6" fillId="0" borderId="33" xfId="0" applyNumberFormat="1" applyFont="1" applyFill="1" applyBorder="1" applyAlignment="1">
      <alignment vertical="center"/>
    </xf>
    <xf numFmtId="0" fontId="6" fillId="0" borderId="34" xfId="0" applyFont="1" applyFill="1" applyBorder="1" applyAlignment="1">
      <alignment vertical="center"/>
    </xf>
    <xf numFmtId="4" fontId="13" fillId="0" borderId="10" xfId="0" applyNumberFormat="1" applyFont="1" applyFill="1" applyBorder="1" applyAlignment="1">
      <alignment horizontal="left" vertical="center"/>
    </xf>
    <xf numFmtId="4" fontId="13" fillId="0" borderId="0" xfId="0" applyNumberFormat="1" applyFont="1" applyFill="1" applyBorder="1" applyAlignment="1">
      <alignment horizontal="left" vertical="center"/>
    </xf>
    <xf numFmtId="4" fontId="6" fillId="0" borderId="0" xfId="0" applyNumberFormat="1" applyFont="1" applyFill="1" applyBorder="1" applyAlignment="1">
      <alignment horizontal="right" vertical="center"/>
    </xf>
    <xf numFmtId="0" fontId="6" fillId="0" borderId="11" xfId="0" applyFont="1" applyFill="1" applyBorder="1" applyAlignment="1">
      <alignment vertical="center"/>
    </xf>
    <xf numFmtId="4" fontId="17" fillId="0" borderId="10"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4" fontId="17" fillId="0" borderId="11" xfId="0" applyNumberFormat="1" applyFont="1" applyFill="1" applyBorder="1" applyAlignment="1">
      <alignment horizontal="center" vertical="center"/>
    </xf>
    <xf numFmtId="4" fontId="7" fillId="0" borderId="0" xfId="0" applyNumberFormat="1" applyFont="1" applyFill="1" applyBorder="1" applyAlignment="1">
      <alignment vertical="center"/>
    </xf>
    <xf numFmtId="0" fontId="7" fillId="0" borderId="11" xfId="0" applyFont="1" applyFill="1" applyBorder="1" applyAlignment="1">
      <alignment vertical="center"/>
    </xf>
    <xf numFmtId="4" fontId="13" fillId="0" borderId="10" xfId="0" applyNumberFormat="1" applyFont="1" applyFill="1" applyBorder="1" applyAlignment="1">
      <alignment vertical="center"/>
    </xf>
    <xf numFmtId="4" fontId="10" fillId="0" borderId="0" xfId="0" applyNumberFormat="1" applyFont="1" applyFill="1" applyBorder="1" applyAlignment="1">
      <alignment horizontal="center" vertical="center"/>
    </xf>
    <xf numFmtId="4" fontId="16" fillId="0" borderId="0" xfId="0" applyNumberFormat="1" applyFont="1" applyFill="1" applyBorder="1" applyAlignment="1">
      <alignment horizontal="left" vertical="center" wrapText="1"/>
    </xf>
    <xf numFmtId="4" fontId="15" fillId="0" borderId="0" xfId="0" applyNumberFormat="1" applyFont="1" applyFill="1" applyBorder="1" applyAlignment="1">
      <alignment horizontal="left" vertical="center" wrapText="1"/>
    </xf>
    <xf numFmtId="4" fontId="10" fillId="0" borderId="0" xfId="0" applyNumberFormat="1" applyFont="1" applyFill="1" applyBorder="1" applyAlignment="1">
      <alignment vertical="center" wrapText="1"/>
    </xf>
    <xf numFmtId="3" fontId="10" fillId="0" borderId="11" xfId="0" applyNumberFormat="1" applyFont="1" applyFill="1" applyBorder="1" applyAlignment="1">
      <alignment vertical="center" wrapText="1"/>
    </xf>
    <xf numFmtId="4" fontId="16" fillId="0" borderId="10" xfId="0" applyNumberFormat="1" applyFont="1" applyFill="1" applyBorder="1" applyAlignment="1">
      <alignment horizontal="left" vertical="center"/>
    </xf>
    <xf numFmtId="4" fontId="16" fillId="0" borderId="0" xfId="0" applyNumberFormat="1" applyFont="1" applyFill="1" applyBorder="1" applyAlignment="1">
      <alignment horizontal="left" vertical="center"/>
    </xf>
    <xf numFmtId="4" fontId="15" fillId="0" borderId="0" xfId="0" applyNumberFormat="1" applyFont="1" applyFill="1" applyBorder="1" applyAlignment="1">
      <alignment horizontal="left" vertical="center"/>
    </xf>
    <xf numFmtId="0" fontId="13" fillId="0" borderId="11" xfId="0" applyFont="1" applyFill="1" applyBorder="1" applyAlignment="1">
      <alignment vertical="center"/>
    </xf>
    <xf numFmtId="4" fontId="11" fillId="0" borderId="3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13" fillId="0" borderId="11" xfId="0" applyNumberFormat="1" applyFont="1" applyFill="1" applyBorder="1" applyAlignment="1">
      <alignment horizontal="right" vertical="center"/>
    </xf>
    <xf numFmtId="4" fontId="11" fillId="0" borderId="10" xfId="0" applyNumberFormat="1" applyFont="1" applyFill="1" applyBorder="1" applyAlignment="1">
      <alignment horizontal="left" vertical="center"/>
    </xf>
    <xf numFmtId="4" fontId="11" fillId="0" borderId="0"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13" fillId="0" borderId="10" xfId="0" applyNumberFormat="1" applyFont="1" applyFill="1" applyBorder="1" applyAlignment="1">
      <alignment horizontal="left" vertical="center"/>
    </xf>
    <xf numFmtId="4" fontId="11" fillId="0" borderId="35" xfId="0" applyNumberFormat="1" applyFont="1" applyFill="1" applyBorder="1" applyAlignment="1">
      <alignment horizontal="right" vertical="center"/>
    </xf>
    <xf numFmtId="4" fontId="11" fillId="0" borderId="11" xfId="0" applyNumberFormat="1" applyFont="1" applyFill="1" applyBorder="1" applyAlignment="1">
      <alignment horizontal="right" vertical="center"/>
    </xf>
    <xf numFmtId="4" fontId="11" fillId="0" borderId="10" xfId="0" applyNumberFormat="1" applyFont="1" applyFill="1" applyBorder="1" applyAlignment="1">
      <alignment horizontal="left" vertical="center"/>
    </xf>
    <xf numFmtId="4" fontId="13" fillId="0" borderId="0" xfId="0" applyNumberFormat="1" applyFont="1" applyFill="1" applyAlignment="1">
      <alignment vertical="center"/>
    </xf>
    <xf numFmtId="4" fontId="18" fillId="0" borderId="0" xfId="0" applyNumberFormat="1" applyFont="1" applyFill="1" applyBorder="1" applyAlignment="1">
      <alignment horizontal="right" vertical="center"/>
    </xf>
    <xf numFmtId="4" fontId="11" fillId="0" borderId="23" xfId="0" applyNumberFormat="1" applyFont="1" applyFill="1" applyBorder="1" applyAlignment="1">
      <alignment horizontal="right" vertical="center"/>
    </xf>
    <xf numFmtId="4" fontId="13" fillId="0" borderId="0" xfId="0" applyNumberFormat="1" applyFont="1" applyFill="1" applyBorder="1" applyAlignment="1">
      <alignment horizontal="left" vertical="center"/>
    </xf>
    <xf numFmtId="4" fontId="13" fillId="0" borderId="23" xfId="0" applyNumberFormat="1" applyFont="1" applyFill="1" applyBorder="1" applyAlignment="1">
      <alignment horizontal="right" vertical="center"/>
    </xf>
    <xf numFmtId="4" fontId="20" fillId="0" borderId="0" xfId="0" applyNumberFormat="1" applyFont="1" applyFill="1" applyBorder="1" applyAlignment="1">
      <alignment horizontal="right" vertical="center"/>
    </xf>
    <xf numFmtId="4" fontId="11" fillId="0" borderId="32" xfId="0" applyNumberFormat="1" applyFont="1" applyFill="1" applyBorder="1" applyAlignment="1">
      <alignment horizontal="right" vertical="center"/>
    </xf>
    <xf numFmtId="4" fontId="11" fillId="0" borderId="0" xfId="0" applyNumberFormat="1" applyFont="1" applyFill="1" applyBorder="1" applyAlignment="1">
      <alignment horizontal="left" vertical="center"/>
    </xf>
    <xf numFmtId="4" fontId="6" fillId="0" borderId="10" xfId="0" applyNumberFormat="1" applyFont="1" applyFill="1" applyBorder="1" applyAlignment="1">
      <alignment horizontal="left" vertical="center"/>
    </xf>
    <xf numFmtId="4" fontId="18" fillId="0" borderId="11" xfId="0" applyNumberFormat="1" applyFont="1" applyFill="1" applyBorder="1" applyAlignment="1">
      <alignment horizontal="right" vertical="center"/>
    </xf>
    <xf numFmtId="4" fontId="19" fillId="0" borderId="0" xfId="0" applyNumberFormat="1" applyFont="1" applyFill="1" applyBorder="1" applyAlignment="1">
      <alignment horizontal="right" vertical="center"/>
    </xf>
    <xf numFmtId="4" fontId="13" fillId="0" borderId="10" xfId="0" applyNumberFormat="1" applyFont="1" applyFill="1" applyBorder="1" applyAlignment="1" applyProtection="1">
      <alignment horizontal="left" vertical="center"/>
      <protection/>
    </xf>
    <xf numFmtId="4" fontId="13" fillId="0" borderId="36" xfId="0" applyNumberFormat="1" applyFont="1" applyFill="1" applyBorder="1" applyAlignment="1">
      <alignment horizontal="right" vertical="center"/>
    </xf>
    <xf numFmtId="4" fontId="6" fillId="0" borderId="10" xfId="0" applyNumberFormat="1" applyFont="1" applyFill="1" applyBorder="1" applyAlignment="1">
      <alignment vertical="center"/>
    </xf>
    <xf numFmtId="4" fontId="13" fillId="0" borderId="20" xfId="0" applyNumberFormat="1" applyFont="1" applyFill="1" applyBorder="1" applyAlignment="1">
      <alignment horizontal="right" vertical="center"/>
    </xf>
    <xf numFmtId="4" fontId="13" fillId="0" borderId="37"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4" fontId="21" fillId="0" borderId="0" xfId="0" applyNumberFormat="1" applyFont="1" applyFill="1" applyBorder="1" applyAlignment="1">
      <alignment vertical="center"/>
    </xf>
    <xf numFmtId="4" fontId="16" fillId="0" borderId="10" xfId="0" applyNumberFormat="1" applyFont="1" applyFill="1" applyBorder="1" applyAlignment="1">
      <alignment horizontal="left" vertical="center"/>
    </xf>
    <xf numFmtId="4" fontId="16" fillId="0" borderId="0" xfId="0" applyNumberFormat="1" applyFont="1" applyFill="1" applyBorder="1" applyAlignment="1">
      <alignment horizontal="left" vertical="center"/>
    </xf>
    <xf numFmtId="4" fontId="6" fillId="0" borderId="0" xfId="0" applyNumberFormat="1" applyFont="1" applyFill="1" applyBorder="1" applyAlignment="1">
      <alignment vertical="center" wrapText="1"/>
    </xf>
    <xf numFmtId="4" fontId="21" fillId="0" borderId="0" xfId="0" applyNumberFormat="1" applyFont="1" applyFill="1" applyBorder="1" applyAlignment="1">
      <alignment horizontal="right" vertical="center"/>
    </xf>
    <xf numFmtId="4" fontId="21" fillId="0" borderId="11" xfId="0" applyNumberFormat="1" applyFont="1" applyFill="1" applyBorder="1" applyAlignment="1">
      <alignment horizontal="right" vertical="center"/>
    </xf>
    <xf numFmtId="4" fontId="6" fillId="0" borderId="0" xfId="0" applyNumberFormat="1" applyFont="1" applyFill="1" applyBorder="1" applyAlignment="1">
      <alignment horizontal="left" vertical="center" wrapText="1"/>
    </xf>
    <xf numFmtId="4" fontId="13" fillId="0" borderId="10" xfId="0" applyNumberFormat="1" applyFont="1" applyFill="1" applyBorder="1" applyAlignment="1">
      <alignment vertical="center" wrapText="1"/>
    </xf>
    <xf numFmtId="4" fontId="13" fillId="0" borderId="0" xfId="0" applyNumberFormat="1" applyFont="1" applyFill="1" applyBorder="1" applyAlignment="1">
      <alignment horizontal="left" vertical="center" wrapText="1"/>
    </xf>
    <xf numFmtId="4" fontId="13" fillId="0" borderId="10" xfId="0" applyNumberFormat="1" applyFont="1" applyFill="1" applyBorder="1" applyAlignment="1">
      <alignment horizontal="left" vertical="center" wrapText="1"/>
    </xf>
    <xf numFmtId="4" fontId="19" fillId="0" borderId="0" xfId="0" applyNumberFormat="1" applyFont="1" applyFill="1" applyBorder="1" applyAlignment="1">
      <alignment vertical="center"/>
    </xf>
    <xf numFmtId="0" fontId="6" fillId="0" borderId="11" xfId="0" applyFont="1" applyFill="1" applyBorder="1" applyAlignment="1">
      <alignment horizontal="left" vertical="center" wrapText="1"/>
    </xf>
    <xf numFmtId="4" fontId="13" fillId="0" borderId="11" xfId="0" applyNumberFormat="1" applyFont="1" applyFill="1" applyBorder="1" applyAlignment="1">
      <alignment vertical="center"/>
    </xf>
    <xf numFmtId="4" fontId="13" fillId="0" borderId="0" xfId="0" applyNumberFormat="1" applyFont="1" applyFill="1" applyBorder="1" applyAlignment="1">
      <alignment vertical="center"/>
    </xf>
    <xf numFmtId="4" fontId="13" fillId="0" borderId="11" xfId="0" applyNumberFormat="1" applyFont="1" applyFill="1" applyBorder="1" applyAlignment="1">
      <alignment vertical="center"/>
    </xf>
    <xf numFmtId="4" fontId="13" fillId="0" borderId="20" xfId="0" applyNumberFormat="1" applyFont="1" applyFill="1" applyBorder="1" applyAlignment="1">
      <alignment vertical="center"/>
    </xf>
    <xf numFmtId="4" fontId="6" fillId="0" borderId="0" xfId="0" applyNumberFormat="1" applyFont="1" applyFill="1" applyBorder="1" applyAlignment="1">
      <alignment vertical="center"/>
    </xf>
    <xf numFmtId="4" fontId="13" fillId="0" borderId="10" xfId="0" applyNumberFormat="1" applyFont="1" applyFill="1" applyBorder="1" applyAlignment="1">
      <alignment vertical="center"/>
    </xf>
    <xf numFmtId="4" fontId="11" fillId="0" borderId="11" xfId="0" applyNumberFormat="1" applyFont="1" applyFill="1" applyBorder="1" applyAlignment="1">
      <alignment vertical="center"/>
    </xf>
    <xf numFmtId="4" fontId="11" fillId="0" borderId="38" xfId="0" applyNumberFormat="1" applyFont="1" applyFill="1" applyBorder="1" applyAlignment="1">
      <alignment vertical="center"/>
    </xf>
    <xf numFmtId="4" fontId="11" fillId="0" borderId="0" xfId="0" applyNumberFormat="1" applyFont="1" applyFill="1" applyBorder="1" applyAlignment="1">
      <alignment vertical="center"/>
    </xf>
    <xf numFmtId="4" fontId="6" fillId="0" borderId="0" xfId="0" applyNumberFormat="1" applyFont="1" applyFill="1" applyAlignment="1">
      <alignment horizontal="right" vertical="center"/>
    </xf>
    <xf numFmtId="4" fontId="6" fillId="0" borderId="0" xfId="0" applyNumberFormat="1" applyFont="1" applyFill="1" applyAlignment="1">
      <alignment vertical="center"/>
    </xf>
    <xf numFmtId="0" fontId="6" fillId="0" borderId="0" xfId="0" applyFont="1" applyFill="1" applyAlignment="1">
      <alignment vertical="center"/>
    </xf>
    <xf numFmtId="4" fontId="13" fillId="0" borderId="0" xfId="0" applyNumberFormat="1" applyFont="1" applyFill="1" applyAlignment="1">
      <alignment horizontal="left" vertical="center"/>
    </xf>
    <xf numFmtId="4" fontId="12" fillId="0" borderId="0" xfId="0" applyNumberFormat="1" applyFont="1" applyFill="1" applyBorder="1" applyAlignment="1">
      <alignment horizontal="left" vertical="center"/>
    </xf>
    <xf numFmtId="4" fontId="12" fillId="0" borderId="0" xfId="0" applyNumberFormat="1" applyFont="1" applyFill="1" applyBorder="1" applyAlignment="1">
      <alignment horizontal="right" vertical="center"/>
    </xf>
    <xf numFmtId="4" fontId="12" fillId="0" borderId="0" xfId="0" applyNumberFormat="1" applyFont="1" applyFill="1" applyBorder="1" applyAlignment="1">
      <alignment vertical="center"/>
    </xf>
    <xf numFmtId="0" fontId="6" fillId="0" borderId="0" xfId="0" applyFont="1" applyFill="1" applyBorder="1" applyAlignment="1">
      <alignment/>
    </xf>
    <xf numFmtId="0" fontId="6" fillId="0" borderId="0" xfId="0" applyFont="1" applyFill="1" applyBorder="1" applyAlignment="1">
      <alignment vertical="center"/>
    </xf>
    <xf numFmtId="0" fontId="12" fillId="0" borderId="0" xfId="0" applyFont="1" applyFill="1" applyBorder="1" applyAlignment="1">
      <alignment vertical="center"/>
    </xf>
    <xf numFmtId="0" fontId="19" fillId="0" borderId="0" xfId="0" applyFont="1" applyFill="1" applyBorder="1" applyAlignment="1">
      <alignment/>
    </xf>
    <xf numFmtId="4" fontId="6" fillId="0" borderId="10" xfId="0" applyNumberFormat="1"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horizontal="left"/>
    </xf>
    <xf numFmtId="0" fontId="11" fillId="0" borderId="0" xfId="0" applyFont="1" applyFill="1" applyAlignment="1">
      <alignment horizontal="center"/>
    </xf>
    <xf numFmtId="0" fontId="13" fillId="0" borderId="10" xfId="0" applyFont="1" applyFill="1" applyBorder="1" applyAlignment="1">
      <alignment/>
    </xf>
    <xf numFmtId="4" fontId="13" fillId="0" borderId="20" xfId="0" applyNumberFormat="1" applyFont="1" applyFill="1" applyBorder="1" applyAlignment="1">
      <alignment horizontal="right" vertical="center"/>
    </xf>
    <xf numFmtId="4" fontId="13" fillId="0" borderId="37" xfId="0" applyNumberFormat="1" applyFont="1" applyFill="1" applyBorder="1" applyAlignment="1">
      <alignment horizontal="right" vertical="center"/>
    </xf>
    <xf numFmtId="4" fontId="11" fillId="0" borderId="0" xfId="0" applyNumberFormat="1" applyFont="1" applyFill="1" applyBorder="1" applyAlignment="1">
      <alignment/>
    </xf>
    <xf numFmtId="4" fontId="13" fillId="0" borderId="0" xfId="0" applyNumberFormat="1" applyFont="1" applyBorder="1" applyAlignment="1">
      <alignment/>
    </xf>
    <xf numFmtId="0" fontId="13" fillId="0" borderId="11" xfId="0" applyFont="1" applyFill="1" applyBorder="1" applyAlignment="1">
      <alignment vertical="center"/>
    </xf>
    <xf numFmtId="4" fontId="13" fillId="0" borderId="36" xfId="0" applyNumberFormat="1" applyFont="1" applyBorder="1" applyAlignment="1">
      <alignment/>
    </xf>
    <xf numFmtId="4" fontId="11" fillId="0" borderId="39" xfId="0" applyNumberFormat="1" applyFont="1" applyBorder="1" applyAlignment="1">
      <alignment/>
    </xf>
    <xf numFmtId="4" fontId="11" fillId="0" borderId="40" xfId="0" applyNumberFormat="1" applyFont="1" applyBorder="1" applyAlignment="1">
      <alignment/>
    </xf>
    <xf numFmtId="0" fontId="6" fillId="0" borderId="41" xfId="0" applyFont="1" applyFill="1" applyBorder="1" applyAlignment="1">
      <alignment vertical="center"/>
    </xf>
    <xf numFmtId="4" fontId="11" fillId="0" borderId="11" xfId="0" applyNumberFormat="1" applyFont="1" applyFill="1" applyBorder="1" applyAlignment="1">
      <alignment vertical="center"/>
    </xf>
    <xf numFmtId="0" fontId="11" fillId="0" borderId="0" xfId="0" applyFont="1" applyBorder="1" applyAlignment="1">
      <alignment horizontal="center"/>
    </xf>
    <xf numFmtId="0" fontId="16" fillId="0" borderId="11" xfId="0" applyFont="1" applyFill="1" applyBorder="1" applyAlignment="1">
      <alignment horizontal="center" vertical="center"/>
    </xf>
    <xf numFmtId="4" fontId="11" fillId="0" borderId="1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15"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left" vertical="center"/>
    </xf>
    <xf numFmtId="4" fontId="13" fillId="0" borderId="10" xfId="0" applyNumberFormat="1" applyFont="1" applyFill="1" applyBorder="1" applyAlignment="1">
      <alignment vertical="center" wrapText="1"/>
    </xf>
    <xf numFmtId="4" fontId="13" fillId="0" borderId="0" xfId="0" applyNumberFormat="1" applyFont="1" applyFill="1" applyBorder="1" applyAlignment="1">
      <alignment vertical="center" wrapText="1"/>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4" fontId="17" fillId="0" borderId="10"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4" fontId="17" fillId="0" borderId="11"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4" fontId="10" fillId="0" borderId="36" xfId="0" applyNumberFormat="1" applyFont="1" applyFill="1" applyBorder="1" applyAlignment="1">
      <alignment horizontal="center" vertical="center" wrapText="1"/>
    </xf>
    <xf numFmtId="4" fontId="10" fillId="0" borderId="42"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 fontId="11" fillId="0" borderId="11" xfId="0" applyNumberFormat="1" applyFont="1" applyFill="1" applyBorder="1" applyAlignment="1">
      <alignment horizontal="center" vertical="center"/>
    </xf>
    <xf numFmtId="0" fontId="11" fillId="0" borderId="0" xfId="0" applyFont="1" applyBorder="1" applyAlignment="1">
      <alignment horizontal="center"/>
    </xf>
    <xf numFmtId="4" fontId="12" fillId="0" borderId="10"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35" fillId="0" borderId="11"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4" fontId="11" fillId="0" borderId="19"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11" fillId="0" borderId="37"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wrapText="1"/>
    </xf>
    <xf numFmtId="0" fontId="11" fillId="0" borderId="0" xfId="0" applyFont="1" applyFill="1" applyAlignment="1">
      <alignment/>
    </xf>
    <xf numFmtId="0" fontId="14" fillId="0" borderId="0" xfId="0" applyFont="1" applyFill="1" applyAlignment="1">
      <alignment horizontal="center"/>
    </xf>
    <xf numFmtId="49" fontId="13" fillId="0" borderId="0" xfId="0" applyNumberFormat="1" applyFont="1" applyFill="1" applyAlignment="1">
      <alignment horizontal="left" wrapText="1"/>
    </xf>
    <xf numFmtId="49" fontId="13" fillId="0" borderId="0" xfId="0" applyNumberFormat="1" applyFont="1" applyFill="1" applyAlignment="1">
      <alignment horizontal="center" wrapText="1"/>
    </xf>
    <xf numFmtId="4" fontId="7" fillId="0" borderId="0" xfId="0" applyNumberFormat="1" applyFont="1" applyFill="1" applyAlignment="1">
      <alignment horizontal="center"/>
    </xf>
    <xf numFmtId="0" fontId="7" fillId="0" borderId="0" xfId="0" applyFont="1" applyFill="1" applyAlignment="1">
      <alignment horizontal="center"/>
    </xf>
    <xf numFmtId="4" fontId="7" fillId="0" borderId="0" xfId="0" applyNumberFormat="1" applyFont="1" applyFill="1" applyAlignment="1">
      <alignment horizontal="center" vertical="center"/>
    </xf>
    <xf numFmtId="0" fontId="27" fillId="27" borderId="13" xfId="0" applyFont="1" applyFill="1" applyBorder="1" applyAlignment="1">
      <alignment horizontal="center"/>
    </xf>
    <xf numFmtId="0" fontId="27" fillId="7" borderId="13" xfId="0" applyFont="1" applyFill="1" applyBorder="1" applyAlignment="1">
      <alignment horizontal="center" vertical="center"/>
    </xf>
    <xf numFmtId="3" fontId="27" fillId="7" borderId="13" xfId="0" applyNumberFormat="1" applyFont="1" applyFill="1" applyBorder="1" applyAlignment="1">
      <alignment horizontal="center" vertical="center" wrapText="1"/>
    </xf>
    <xf numFmtId="0" fontId="27" fillId="7" borderId="13" xfId="0" applyFont="1" applyFill="1" applyBorder="1" applyAlignment="1">
      <alignment horizontal="center" vertical="center" wrapText="1"/>
    </xf>
    <xf numFmtId="4" fontId="27" fillId="7" borderId="13" xfId="0" applyNumberFormat="1" applyFont="1" applyFill="1" applyBorder="1" applyAlignment="1">
      <alignment horizontal="center" vertical="center"/>
    </xf>
    <xf numFmtId="4" fontId="24" fillId="24" borderId="14" xfId="0" applyNumberFormat="1" applyFont="1" applyFill="1" applyBorder="1" applyAlignment="1">
      <alignment horizontal="center"/>
    </xf>
    <xf numFmtId="4" fontId="24" fillId="24" borderId="43" xfId="0" applyNumberFormat="1" applyFont="1" applyFill="1" applyBorder="1" applyAlignment="1">
      <alignment horizontal="center"/>
    </xf>
    <xf numFmtId="4" fontId="24" fillId="24" borderId="15" xfId="0" applyNumberFormat="1" applyFont="1" applyFill="1" applyBorder="1" applyAlignment="1">
      <alignment horizontal="center"/>
    </xf>
    <xf numFmtId="49" fontId="11" fillId="0" borderId="13" xfId="0" applyNumberFormat="1" applyFont="1" applyBorder="1" applyAlignment="1">
      <alignment horizontal="center"/>
    </xf>
    <xf numFmtId="4" fontId="13" fillId="0" borderId="32" xfId="0" applyNumberFormat="1" applyFont="1" applyFill="1" applyBorder="1" applyAlignment="1">
      <alignment horizontal="right" vertical="center"/>
    </xf>
    <xf numFmtId="4" fontId="13" fillId="0" borderId="11" xfId="0" applyNumberFormat="1" applyFont="1" applyFill="1" applyBorder="1" applyAlignment="1">
      <alignment/>
    </xf>
    <xf numFmtId="4" fontId="13" fillId="0" borderId="42" xfId="0" applyNumberFormat="1" applyFont="1" applyFill="1" applyBorder="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xdr:row>
      <xdr:rowOff>19050</xdr:rowOff>
    </xdr:from>
    <xdr:to>
      <xdr:col>1</xdr:col>
      <xdr:colOff>1838325</xdr:colOff>
      <xdr:row>7</xdr:row>
      <xdr:rowOff>76200</xdr:rowOff>
    </xdr:to>
    <xdr:sp>
      <xdr:nvSpPr>
        <xdr:cNvPr id="1" name="Text Box 2"/>
        <xdr:cNvSpPr txBox="1">
          <a:spLocks noChangeArrowheads="1"/>
        </xdr:cNvSpPr>
      </xdr:nvSpPr>
      <xdr:spPr>
        <a:xfrm>
          <a:off x="762000" y="733425"/>
          <a:ext cx="1771650" cy="485775"/>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700" b="1" i="0" u="none" baseline="0">
              <a:solidFill>
                <a:srgbClr val="000000"/>
              </a:solidFill>
              <a:latin typeface="Arial Greek"/>
              <a:ea typeface="Arial Greek"/>
              <a:cs typeface="Arial Greek"/>
            </a:rPr>
            <a:t>ΕΛΛΗΝΙΚΗ ΔΗΜΟΚΡΑΤΙΑ
</a:t>
          </a:r>
          <a:r>
            <a:rPr lang="en-US" cap="none" sz="700" b="1" i="0" u="none" baseline="0">
              <a:solidFill>
                <a:srgbClr val="000000"/>
              </a:solidFill>
              <a:latin typeface="Arial Greek"/>
              <a:ea typeface="Arial Greek"/>
              <a:cs typeface="Arial Greek"/>
            </a:rPr>
            <a:t>ΥΠΟΥΡΓΕΙΟ ΥΓΕΙΑΣ
</a:t>
          </a:r>
          <a:r>
            <a:rPr lang="en-US" cap="none" sz="700" b="1" i="0" u="none" baseline="0">
              <a:solidFill>
                <a:srgbClr val="000000"/>
              </a:solidFill>
              <a:latin typeface="Arial Greek"/>
              <a:ea typeface="Arial Greek"/>
              <a:cs typeface="Arial Greek"/>
            </a:rPr>
            <a:t>7η Υ.Π.Ε. ΚΡΗΤΗΣ</a:t>
          </a:r>
        </a:p>
      </xdr:txBody>
    </xdr:sp>
    <xdr:clientData/>
  </xdr:twoCellAnchor>
  <xdr:twoCellAnchor>
    <xdr:from>
      <xdr:col>1</xdr:col>
      <xdr:colOff>666750</xdr:colOff>
      <xdr:row>2</xdr:row>
      <xdr:rowOff>47625</xdr:rowOff>
    </xdr:from>
    <xdr:to>
      <xdr:col>1</xdr:col>
      <xdr:colOff>1095375</xdr:colOff>
      <xdr:row>3</xdr:row>
      <xdr:rowOff>152400</xdr:rowOff>
    </xdr:to>
    <xdr:pic>
      <xdr:nvPicPr>
        <xdr:cNvPr id="2" name="Picture 3"/>
        <xdr:cNvPicPr preferRelativeResize="1">
          <a:picLocks noChangeAspect="1"/>
        </xdr:cNvPicPr>
      </xdr:nvPicPr>
      <xdr:blipFill>
        <a:blip r:embed="rId1"/>
        <a:stretch>
          <a:fillRect/>
        </a:stretch>
      </xdr:blipFill>
      <xdr:spPr>
        <a:xfrm>
          <a:off x="1362075" y="361950"/>
          <a:ext cx="438150" cy="304800"/>
        </a:xfrm>
        <a:prstGeom prst="rect">
          <a:avLst/>
        </a:prstGeom>
        <a:noFill/>
        <a:ln w="9525" cmpd="sng">
          <a:noFill/>
        </a:ln>
      </xdr:spPr>
    </xdr:pic>
    <xdr:clientData fLocksWithSheet="0"/>
  </xdr:twoCellAnchor>
  <xdr:oneCellAnchor>
    <xdr:from>
      <xdr:col>1</xdr:col>
      <xdr:colOff>47625</xdr:colOff>
      <xdr:row>57</xdr:row>
      <xdr:rowOff>47625</xdr:rowOff>
    </xdr:from>
    <xdr:ext cx="15411450" cy="1466850"/>
    <xdr:sp>
      <xdr:nvSpPr>
        <xdr:cNvPr id="3" name="Text Box 4"/>
        <xdr:cNvSpPr txBox="1">
          <a:spLocks noChangeArrowheads="1"/>
        </xdr:cNvSpPr>
      </xdr:nvSpPr>
      <xdr:spPr>
        <a:xfrm>
          <a:off x="742950" y="9296400"/>
          <a:ext cx="15411450" cy="1466850"/>
        </a:xfrm>
        <a:prstGeom prst="rect">
          <a:avLst/>
        </a:prstGeom>
        <a:solidFill>
          <a:srgbClr val="FFFFFF"/>
        </a:solid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1) </a:t>
          </a:r>
          <a:r>
            <a:rPr lang="en-US" cap="none" sz="900" b="0" i="0" u="none" baseline="0">
              <a:solidFill>
                <a:srgbClr val="000000"/>
              </a:solidFill>
              <a:latin typeface="Arial"/>
              <a:ea typeface="Arial"/>
              <a:cs typeface="Arial"/>
            </a:rPr>
            <a:t>. Για τη χρήση 2013 εφαρμόστηκαν οι  συντελεστές απόσβεσης σύμφωνα με την παρ. 22 του άρθρου 3 του Ν. 4110/2013.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  Στα κονδύλια της κατάστασης Αποτελέσματων Χρήσεως "Κόστος αγαθών και υπηρεσιών", "Έξοδα διοικητικής λειτουργίας" και "Άλλα έσοδα" συμπεριλήφθηκε ποσό ύψους  1.725.684,97€  που αφορά τη μισθοδοσία των υπαλλήλων η οποία δεν εμφανίζεται στον προϋπολογισμό του νοσοκομείου καθόσον καλύπτεται απευθείας από το Υπουργείο Υγείας.
</a:t>
          </a:r>
          <a:r>
            <a:rPr lang="en-US" cap="none" sz="900" b="1" i="0" u="none" baseline="0">
              <a:solidFill>
                <a:srgbClr val="000000"/>
              </a:solidFill>
              <a:latin typeface="Arial"/>
              <a:ea typeface="Arial"/>
              <a:cs typeface="Arial"/>
            </a:rPr>
            <a:t>3)</a:t>
          </a:r>
          <a:r>
            <a:rPr lang="en-US" cap="none" sz="900" b="0" i="0" u="none" baseline="0">
              <a:solidFill>
                <a:srgbClr val="000000"/>
              </a:solidFill>
              <a:latin typeface="Arial"/>
              <a:ea typeface="Arial"/>
              <a:cs typeface="Arial"/>
            </a:rPr>
            <a:t>Στα κονδύλια του  Ισολογισμού  ¨Λοιποί λογαριασμοί τάξεως¨ συμπεριλήφθηκε ποσό ύψους 42.096,68 € το κόστος νοσηλείας και φαρμάκων των απόρων, των κρατούμενων, των πολιτικών προσφύγων και των οικονομικά αδυνάτων του 2013.
</a:t>
          </a:r>
          <a:r>
            <a:rPr lang="en-US" cap="none" sz="900" b="1" i="0" u="none" baseline="0">
              <a:solidFill>
                <a:srgbClr val="000000"/>
              </a:solidFill>
              <a:latin typeface="Arial"/>
              <a:ea typeface="Arial"/>
              <a:cs typeface="Arial"/>
            </a:rPr>
            <a:t>4)</a:t>
          </a:r>
          <a:r>
            <a:rPr lang="en-US" cap="none" sz="900" b="0" i="0" u="none" baseline="0">
              <a:solidFill>
                <a:srgbClr val="000000"/>
              </a:solidFill>
              <a:latin typeface="Arial"/>
              <a:ea typeface="Arial"/>
              <a:cs typeface="Arial"/>
            </a:rPr>
            <a:t>Στην παρούσα χρήση με βάση το ΦΕΚ 3390/31-12-13 έγινε η διαγραφή των απαιτήσεων του Νοσοκομείου έναντι του ΕΟΠΥΥ και των Φορέων Κοινωνικής Ασφάλισης, που προέρχονται από υπηρεσίες παρασχεθείσες σε ασφαλισμένους αυτών μέχρι την 31η Δεκεμβρίου 2011, ανεξαρτήτως του χρόνου τιμολόγησής τους, ποσού 455.571,62 €, που εμφανίζεται στο κονδύλι έκτακτες ζημίες.
</a:t>
          </a:r>
          <a:r>
            <a:rPr lang="en-US" cap="none" sz="900" b="1" i="0" u="none" baseline="0">
              <a:solidFill>
                <a:srgbClr val="000000"/>
              </a:solidFill>
              <a:latin typeface="Arial"/>
              <a:ea typeface="Arial"/>
              <a:cs typeface="Arial"/>
            </a:rPr>
            <a:t>5)</a:t>
          </a:r>
          <a:r>
            <a:rPr lang="en-US" cap="none" sz="900" b="0" i="0" u="none" baseline="0">
              <a:solidFill>
                <a:srgbClr val="000000"/>
              </a:solidFill>
              <a:latin typeface="Arial"/>
              <a:ea typeface="Arial"/>
              <a:cs typeface="Arial"/>
            </a:rPr>
            <a:t>Το ΓΕΝΙΚΟ ΝΟΣΟΚΟΜΕΙΟ – ΚΕΝΤΡΟ ΥΓΕΙΑΣ ΝΕΑΠΟΛΗΣ «ΔΙΑΛΥΝΑΚΕΙΟ»  διασυνδέεται και λειτουργεί υπό τη διοίκηση ενιαίου συλλογικού οργάνου διοίκησης με το Γ.Ν. ΛΑΣΙΘΙΟΥ συμφωνα με το άρθρο 18 του Ν.4213 φεκ 261 τ. Α’ 9/12/2013. 
</a:t>
          </a:r>
          <a:r>
            <a:rPr lang="en-US" cap="none" sz="900" b="1" i="0" u="none" baseline="0">
              <a:solidFill>
                <a:srgbClr val="000000"/>
              </a:solidFill>
              <a:latin typeface="Arial"/>
              <a:ea typeface="Arial"/>
              <a:cs typeface="Arial"/>
            </a:rPr>
            <a:t>6)</a:t>
          </a:r>
          <a:r>
            <a:rPr lang="en-US" cap="none" sz="900" b="0" i="0" u="none" baseline="0">
              <a:solidFill>
                <a:srgbClr val="000000"/>
              </a:solidFill>
              <a:latin typeface="Arial"/>
              <a:ea typeface="Arial"/>
              <a:cs typeface="Arial"/>
            </a:rPr>
            <a:t>Επί των κονδυλίων του ισολογισμού της προηγούμενης χρήσης “Ειδικά αποθεματικά” και “Υπόλοιπο ελλείμματος εις νέο” καθώς και του πίνακα διάθεσης  αποτελεσμάτων, έγιναν αναμορφώσεις προκειμένου αυτά να καταστούν συγκρίσιμα με τα αντίστοιχα της κλειόμενης χρήσης.</a:t>
          </a:r>
        </a:p>
      </xdr:txBody>
    </xdr:sp>
    <xdr:clientData/>
  </xdr:oneCellAnchor>
  <xdr:twoCellAnchor>
    <xdr:from>
      <xdr:col>3</xdr:col>
      <xdr:colOff>28575</xdr:colOff>
      <xdr:row>139</xdr:row>
      <xdr:rowOff>0</xdr:rowOff>
    </xdr:from>
    <xdr:to>
      <xdr:col>5</xdr:col>
      <xdr:colOff>600075</xdr:colOff>
      <xdr:row>139</xdr:row>
      <xdr:rowOff>0</xdr:rowOff>
    </xdr:to>
    <xdr:pic>
      <xdr:nvPicPr>
        <xdr:cNvPr id="4" name="Picture 2" descr="logo sol el 2010"/>
        <xdr:cNvPicPr preferRelativeResize="1">
          <a:picLocks noChangeAspect="1"/>
        </xdr:cNvPicPr>
      </xdr:nvPicPr>
      <xdr:blipFill>
        <a:blip r:embed="rId2"/>
        <a:stretch>
          <a:fillRect/>
        </a:stretch>
      </xdr:blipFill>
      <xdr:spPr>
        <a:xfrm>
          <a:off x="4257675" y="23707725"/>
          <a:ext cx="1562100" cy="0"/>
        </a:xfrm>
        <a:prstGeom prst="rect">
          <a:avLst/>
        </a:prstGeom>
        <a:noFill/>
        <a:ln w="9525" cmpd="sng">
          <a:noFill/>
        </a:ln>
      </xdr:spPr>
    </xdr:pic>
    <xdr:clientData/>
  </xdr:twoCellAnchor>
  <xdr:oneCellAnchor>
    <xdr:from>
      <xdr:col>1</xdr:col>
      <xdr:colOff>2295525</xdr:colOff>
      <xdr:row>115</xdr:row>
      <xdr:rowOff>9525</xdr:rowOff>
    </xdr:from>
    <xdr:ext cx="95250" cy="219075"/>
    <xdr:sp>
      <xdr:nvSpPr>
        <xdr:cNvPr id="5" name="Text Box 805"/>
        <xdr:cNvSpPr txBox="1">
          <a:spLocks noChangeArrowheads="1"/>
        </xdr:cNvSpPr>
      </xdr:nvSpPr>
      <xdr:spPr>
        <a:xfrm>
          <a:off x="2990850" y="20050125"/>
          <a:ext cx="95250" cy="219075"/>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oneCellAnchor>
  <xdr:twoCellAnchor>
    <xdr:from>
      <xdr:col>1</xdr:col>
      <xdr:colOff>9525</xdr:colOff>
      <xdr:row>98</xdr:row>
      <xdr:rowOff>19050</xdr:rowOff>
    </xdr:from>
    <xdr:to>
      <xdr:col>20</xdr:col>
      <xdr:colOff>809625</xdr:colOff>
      <xdr:row>122</xdr:row>
      <xdr:rowOff>38100</xdr:rowOff>
    </xdr:to>
    <xdr:sp>
      <xdr:nvSpPr>
        <xdr:cNvPr id="6" name="7 - TextBox"/>
        <xdr:cNvSpPr txBox="1">
          <a:spLocks noChangeArrowheads="1"/>
        </xdr:cNvSpPr>
      </xdr:nvSpPr>
      <xdr:spPr>
        <a:xfrm>
          <a:off x="704850" y="17468850"/>
          <a:ext cx="15592425" cy="3676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Έκθεση επί των Οικονομικών Καταστάσεων</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Ελέγξαμε τις ανωτέρω οικονομικές καταστάσεις του Νοσοκομείου «Γενικό Νοσοκομείο – Κ.Υ. Νεάπολης ‘’Διαλυνάκειο’’», οι οποίες αποτελούνται από τον ισολογισμό της 31</a:t>
          </a:r>
          <a:r>
            <a:rPr lang="en-US" cap="none" sz="900" b="0" i="0" u="none" baseline="30000">
              <a:solidFill>
                <a:srgbClr val="000000"/>
              </a:solidFill>
              <a:latin typeface="Calibri"/>
              <a:ea typeface="Calibri"/>
              <a:cs typeface="Calibri"/>
            </a:rPr>
            <a:t>ης</a:t>
          </a:r>
          <a:r>
            <a:rPr lang="en-US" cap="none" sz="900" b="0" i="0" u="none" baseline="0">
              <a:solidFill>
                <a:srgbClr val="000000"/>
              </a:solidFill>
              <a:latin typeface="Calibri"/>
              <a:ea typeface="Calibri"/>
              <a:cs typeface="Calibri"/>
            </a:rPr>
            <a:t> Δεκεμβρίου 2013,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900" b="1" i="0" u="none" baseline="0">
              <a:solidFill>
                <a:srgbClr val="000000"/>
              </a:solidFill>
              <a:latin typeface="Calibri"/>
              <a:ea typeface="Calibri"/>
              <a:cs typeface="Calibri"/>
            </a:rPr>
            <a:t>Ευθύνη της Διοίκησης για τις Οικονομικές Καταστάσεις</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Η Διοίκηση έχει την ευθύνη  για την κατάρτιση αυτών των Οικονομικών Καταστάσεων σύμφωνα με το Π.Δ. 146/2003 «Κλαδικό Λογιστικό Σχέδιο Δημοσίων Μονάδων Υγείας»,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900" b="1" i="0" u="none" baseline="0">
              <a:solidFill>
                <a:srgbClr val="000000"/>
              </a:solidFill>
              <a:latin typeface="Calibri"/>
              <a:ea typeface="Calibri"/>
              <a:cs typeface="Calibri"/>
            </a:rPr>
            <a:t>Ευθύνη του Ελεγκτή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900" b="0" i="0" u="none" baseline="0">
              <a:solidFill>
                <a:srgbClr val="000000"/>
              </a:solidFill>
              <a:latin typeface="Calibri"/>
              <a:ea typeface="Calibri"/>
              <a:cs typeface="Calibri"/>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των οικονομικών καταστάσεων του Νοσοκομείου, με σκοπό το σχεδιασμό κατάλληλων ελεγκτικών διαδικασιών για τις περιστάσεις και όχι με σκοπό  την έκφραση γνώμης επί της αποτελεσματικότητας των εσωτερικών δικλίδων του Νοσοκομείου.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αποκτήσει  είναι επαρκή και κατάλληλα για τη θεμελίωση της ελεγκτικής μας γνώμης.
</a:t>
          </a:r>
          <a:r>
            <a:rPr lang="en-US" cap="none" sz="900" b="1" i="0" u="none" baseline="0">
              <a:solidFill>
                <a:srgbClr val="000000"/>
              </a:solidFill>
              <a:latin typeface="Calibri"/>
              <a:ea typeface="Calibri"/>
              <a:cs typeface="Calibri"/>
            </a:rPr>
            <a:t>Γνώμη</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Κατά τη γνώμη μας, οι Οικονομικές Καταστάσεις  του Νοσοκομείου «Γενικό Νοσοκομείο – Κ.Υ. Νεάπολης ‘’Διαλυνάκειο’’» για τη χρήση που έληξε την 31η Δεκεμβρίου 2013, έχουν καταρτιστεί, από κάθε ουσιώδη άποψη, σύμφωνα με το Π.Δ. 146/2003 «Κλαδικό Λογιστικό Σχέδιο Δημοσίων Μονάδων Υγείας».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Άλλο Θέμα</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O</a:t>
          </a:r>
          <a:r>
            <a:rPr lang="en-US" cap="none" sz="900" b="0" i="0" u="none" baseline="0">
              <a:solidFill>
                <a:srgbClr val="000000"/>
              </a:solidFill>
              <a:latin typeface="Calibri"/>
              <a:ea typeface="Calibri"/>
              <a:cs typeface="Calibri"/>
            </a:rPr>
            <a:t>ι οικονομικές καταστάσεις του  «Γενικό Νοσοκομείο – Κ.Υ. Νεάπολης ‘’Διαλυνάκειο’’»  για τη χρήση που έληξε την 31</a:t>
          </a:r>
          <a:r>
            <a:rPr lang="en-US" cap="none" sz="900" b="0" i="0" u="none" baseline="30000">
              <a:solidFill>
                <a:srgbClr val="000000"/>
              </a:solidFill>
              <a:latin typeface="Calibri"/>
              <a:ea typeface="Calibri"/>
              <a:cs typeface="Calibri"/>
            </a:rPr>
            <a:t>η</a:t>
          </a:r>
          <a:r>
            <a:rPr lang="en-US" cap="none" sz="900" b="0" i="0" u="none" baseline="0">
              <a:solidFill>
                <a:srgbClr val="000000"/>
              </a:solidFill>
              <a:latin typeface="Calibri"/>
              <a:ea typeface="Calibri"/>
              <a:cs typeface="Calibri"/>
            </a:rPr>
            <a:t> Δεκεμβρίου 2012 είχαν ελεγχθεί από άλλους Ορκωτούς Ελεγκτές Λογιστές, οι οποίοι εξέφρασαν γνώμη με επιφύλαξη την 22</a:t>
          </a:r>
          <a:r>
            <a:rPr lang="en-US" cap="none" sz="900" b="0" i="0" u="none" baseline="30000">
              <a:solidFill>
                <a:srgbClr val="000000"/>
              </a:solidFill>
              <a:latin typeface="Calibri"/>
              <a:ea typeface="Calibri"/>
              <a:cs typeface="Calibri"/>
            </a:rPr>
            <a:t>ης </a:t>
          </a:r>
          <a:r>
            <a:rPr lang="en-US" cap="none" sz="900" b="0" i="0" u="none" baseline="0">
              <a:solidFill>
                <a:srgbClr val="000000"/>
              </a:solidFill>
              <a:latin typeface="Calibri"/>
              <a:ea typeface="Calibri"/>
              <a:cs typeface="Calibri"/>
            </a:rPr>
            <a:t>Ιουλίου 2013 επί των οικονομικών καταστάσεων της προηγούμενης χρήσεως.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Αναφορά επί Άλλων Νομικών και Κανονιστικών θεμάτων</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Με βάση τις διατάξεις του άρθρ.1 παρ.5 του κεφ. Β’ του Ν.3527/2007 καθώς και της υπ’ αριθμ. πρωτ. ΔΥ8γ/Γ.Π. 39082/21.4.2008 Διαπιστωτικής Πράξης του Υπουργού Υγείας &amp; Κοινωνικής Αλληλεγγύης η ακίνητη περιουσία του Νοσοκομείου ανήκει κατά κυριότητα στην 7</a:t>
          </a:r>
          <a:r>
            <a:rPr lang="en-US" cap="none" sz="900" b="0" i="0" u="none" baseline="30000">
              <a:solidFill>
                <a:srgbClr val="000000"/>
              </a:solidFill>
              <a:latin typeface="Calibri"/>
              <a:ea typeface="Calibri"/>
              <a:cs typeface="Calibri"/>
            </a:rPr>
            <a:t>η</a:t>
          </a:r>
          <a:r>
            <a:rPr lang="en-US" cap="none" sz="900" b="0" i="0" u="none" baseline="0">
              <a:solidFill>
                <a:srgbClr val="000000"/>
              </a:solidFill>
              <a:latin typeface="Calibri"/>
              <a:ea typeface="Calibri"/>
              <a:cs typeface="Calibri"/>
            </a:rPr>
            <a:t> Υγειονομική Περιφέρεια. 2) Το νοσοκομείο διαθέτει κοινό Αριθμό Φορολογικού Μητρώου με το κληροδότημα «Γ. Διαλυνάς» του οποίου τα περιουσιακά στοιχεία, οι υποχρεώσεις και τα αποτελέσματα χρήσεως παρακολουθούνται εξωλογιστικά και δεν περιλαμβάνονται στις ανωτέρω οικονομικές καταστάσεις. 3) Επαληθεύσαμε τη συμφωνία και την αντιστοίχηση του περιεχομένου της Έκθεσης του Διοικητικού Συμβουλίου με τις ανωτέρω οικονομικές καταστάσεις.
</a:t>
          </a:r>
        </a:p>
      </xdr:txBody>
    </xdr:sp>
    <xdr:clientData/>
  </xdr:twoCellAnchor>
  <xdr:twoCellAnchor>
    <xdr:from>
      <xdr:col>7</xdr:col>
      <xdr:colOff>28575</xdr:colOff>
      <xdr:row>133</xdr:row>
      <xdr:rowOff>85725</xdr:rowOff>
    </xdr:from>
    <xdr:to>
      <xdr:col>7</xdr:col>
      <xdr:colOff>904875</xdr:colOff>
      <xdr:row>136</xdr:row>
      <xdr:rowOff>47625</xdr:rowOff>
    </xdr:to>
    <xdr:pic>
      <xdr:nvPicPr>
        <xdr:cNvPr id="7" name="Picture 1" descr="logo sol el 2010"/>
        <xdr:cNvPicPr preferRelativeResize="1">
          <a:picLocks noChangeAspect="1"/>
        </xdr:cNvPicPr>
      </xdr:nvPicPr>
      <xdr:blipFill>
        <a:blip r:embed="rId3"/>
        <a:stretch>
          <a:fillRect/>
        </a:stretch>
      </xdr:blipFill>
      <xdr:spPr>
        <a:xfrm>
          <a:off x="6219825" y="22869525"/>
          <a:ext cx="876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57150</xdr:rowOff>
    </xdr:from>
    <xdr:to>
      <xdr:col>1</xdr:col>
      <xdr:colOff>1247775</xdr:colOff>
      <xdr:row>5</xdr:row>
      <xdr:rowOff>123825</xdr:rowOff>
    </xdr:to>
    <xdr:sp>
      <xdr:nvSpPr>
        <xdr:cNvPr id="1" name="Text Box 1"/>
        <xdr:cNvSpPr txBox="1">
          <a:spLocks noChangeArrowheads="1"/>
        </xdr:cNvSpPr>
      </xdr:nvSpPr>
      <xdr:spPr>
        <a:xfrm>
          <a:off x="19050" y="361950"/>
          <a:ext cx="1857375" cy="542925"/>
        </a:xfrm>
        <a:prstGeom prst="rect">
          <a:avLst/>
        </a:prstGeom>
        <a:solidFill>
          <a:srgbClr val="FFFFFF"/>
        </a:solidFill>
        <a:ln w="9525" cmpd="sng">
          <a:solidFill>
            <a:srgbClr val="FFFFFF"/>
          </a:solidFill>
          <a:headEnd type="none"/>
          <a:tailEnd type="none"/>
        </a:ln>
      </xdr:spPr>
      <xdr:txBody>
        <a:bodyPr vertOverflow="clip" wrap="square" lIns="18288" tIns="18288" rIns="18288" bIns="0"/>
        <a:p>
          <a:pPr algn="ctr">
            <a:defRPr/>
          </a:pPr>
          <a:r>
            <a:rPr lang="en-US" cap="none" sz="700" b="1" i="0" u="none" baseline="0">
              <a:solidFill>
                <a:srgbClr val="000000"/>
              </a:solidFill>
              <a:latin typeface="Arial Greek"/>
              <a:ea typeface="Arial Greek"/>
              <a:cs typeface="Arial Greek"/>
            </a:rPr>
            <a:t>ΕΛΛΗΝΙΚΗ ΔΗΜΟΚΡΑΤΙΑ
</a:t>
          </a:r>
          <a:r>
            <a:rPr lang="en-US" cap="none" sz="700" b="1" i="0" u="none" baseline="0">
              <a:solidFill>
                <a:srgbClr val="000000"/>
              </a:solidFill>
              <a:latin typeface="Arial Greek"/>
              <a:ea typeface="Arial Greek"/>
              <a:cs typeface="Arial Greek"/>
            </a:rPr>
            <a:t>ΥΠΟΥΡΓΕΙΟ ΥΓΕΙΑΣ
</a:t>
          </a:r>
          <a:r>
            <a:rPr lang="en-US" cap="none" sz="700" b="1" i="0" u="none" baseline="0">
              <a:solidFill>
                <a:srgbClr val="000000"/>
              </a:solidFill>
              <a:latin typeface="Arial Greek"/>
              <a:ea typeface="Arial Greek"/>
              <a:cs typeface="Arial Greek"/>
            </a:rPr>
            <a:t>7η Υ.Π.Ε. ΚΡΗΤΗΣ 
</a:t>
          </a:r>
          <a:r>
            <a:rPr lang="en-US" cap="none" sz="700" b="1" i="0" u="none" baseline="0">
              <a:solidFill>
                <a:srgbClr val="000000"/>
              </a:solidFill>
              <a:latin typeface="Arial Greek"/>
              <a:ea typeface="Arial Greek"/>
              <a:cs typeface="Arial Greek"/>
            </a:rPr>
            <a:t>Γ.Ν.-Κ.Υ. ΝΕΑΠΟΛΗΣ "ΔΙΑΛΥΝΑΚΕΙΟ"</a:t>
          </a:r>
        </a:p>
      </xdr:txBody>
    </xdr:sp>
    <xdr:clientData/>
  </xdr:twoCellAnchor>
  <xdr:twoCellAnchor>
    <xdr:from>
      <xdr:col>1</xdr:col>
      <xdr:colOff>76200</xdr:colOff>
      <xdr:row>0</xdr:row>
      <xdr:rowOff>47625</xdr:rowOff>
    </xdr:from>
    <xdr:to>
      <xdr:col>1</xdr:col>
      <xdr:colOff>514350</xdr:colOff>
      <xdr:row>2</xdr:row>
      <xdr:rowOff>47625</xdr:rowOff>
    </xdr:to>
    <xdr:pic>
      <xdr:nvPicPr>
        <xdr:cNvPr id="2" name="Picture 3"/>
        <xdr:cNvPicPr preferRelativeResize="1">
          <a:picLocks noChangeAspect="1"/>
        </xdr:cNvPicPr>
      </xdr:nvPicPr>
      <xdr:blipFill>
        <a:blip r:embed="rId1"/>
        <a:stretch>
          <a:fillRect/>
        </a:stretch>
      </xdr:blipFill>
      <xdr:spPr>
        <a:xfrm>
          <a:off x="704850" y="47625"/>
          <a:ext cx="438150" cy="3048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B2:ID190"/>
  <sheetViews>
    <sheetView tabSelected="1" zoomScalePageLayoutView="0" workbookViewId="0" topLeftCell="D107">
      <selection activeCell="P133" sqref="P133"/>
    </sheetView>
  </sheetViews>
  <sheetFormatPr defaultColWidth="9.00390625" defaultRowHeight="12.75"/>
  <cols>
    <col min="1" max="1" width="9.125" style="42" customWidth="1"/>
    <col min="2" max="2" width="35.00390625" style="255" customWidth="1"/>
    <col min="3" max="3" width="11.375" style="255" customWidth="1"/>
    <col min="4" max="4" width="11.25390625" style="252" bestFit="1" customWidth="1"/>
    <col min="5" max="5" width="1.75390625" style="252" customWidth="1"/>
    <col min="6" max="6" width="11.125" style="252" customWidth="1"/>
    <col min="7" max="7" width="1.625" style="252" customWidth="1"/>
    <col min="8" max="8" width="12.625" style="252" bestFit="1" customWidth="1"/>
    <col min="9" max="9" width="0.875" style="252" customWidth="1"/>
    <col min="10" max="10" width="11.125" style="252" customWidth="1"/>
    <col min="11" max="11" width="1.625" style="252" customWidth="1"/>
    <col min="12" max="12" width="11.00390625" style="252" bestFit="1" customWidth="1"/>
    <col min="13" max="13" width="1.75390625" style="252" customWidth="1"/>
    <col min="14" max="14" width="12.00390625" style="252" bestFit="1" customWidth="1"/>
    <col min="15" max="15" width="2.875" style="252" customWidth="1"/>
    <col min="16" max="16" width="36.25390625" style="214" customWidth="1"/>
    <col min="17" max="17" width="10.125" style="253" bestFit="1" customWidth="1"/>
    <col min="18" max="18" width="10.875" style="252" customWidth="1"/>
    <col min="19" max="19" width="0.875" style="252" customWidth="1"/>
    <col min="20" max="20" width="10.00390625" style="253" customWidth="1"/>
    <col min="21" max="21" width="11.00390625" style="254" customWidth="1"/>
    <col min="22" max="22" width="9.25390625" style="42" bestFit="1" customWidth="1"/>
    <col min="23" max="23" width="10.00390625" style="42" bestFit="1" customWidth="1"/>
    <col min="24" max="16384" width="9.125" style="42" customWidth="1"/>
  </cols>
  <sheetData>
    <row r="1" ht="12.75" thickBot="1"/>
    <row r="2" spans="2:21" ht="12">
      <c r="B2" s="179"/>
      <c r="C2" s="180"/>
      <c r="D2" s="181"/>
      <c r="E2" s="181"/>
      <c r="F2" s="181"/>
      <c r="G2" s="181"/>
      <c r="H2" s="181"/>
      <c r="I2" s="181"/>
      <c r="J2" s="181"/>
      <c r="K2" s="181"/>
      <c r="L2" s="181"/>
      <c r="M2" s="181"/>
      <c r="N2" s="181"/>
      <c r="O2" s="181"/>
      <c r="P2" s="182"/>
      <c r="Q2" s="183"/>
      <c r="R2" s="181"/>
      <c r="S2" s="181"/>
      <c r="T2" s="183"/>
      <c r="U2" s="184"/>
    </row>
    <row r="3" spans="2:21" ht="15.75" customHeight="1">
      <c r="B3" s="185"/>
      <c r="C3" s="186"/>
      <c r="D3" s="187"/>
      <c r="E3" s="187"/>
      <c r="F3" s="187"/>
      <c r="G3" s="187"/>
      <c r="H3" s="187"/>
      <c r="I3" s="187"/>
      <c r="J3" s="187"/>
      <c r="K3" s="187"/>
      <c r="L3" s="187"/>
      <c r="M3" s="187"/>
      <c r="N3" s="187"/>
      <c r="O3" s="187"/>
      <c r="P3" s="52"/>
      <c r="Q3" s="177"/>
      <c r="R3" s="187"/>
      <c r="S3" s="187"/>
      <c r="T3" s="177"/>
      <c r="U3" s="188"/>
    </row>
    <row r="4" spans="2:21" s="130" customFormat="1" ht="15.75">
      <c r="B4" s="293" t="s">
        <v>419</v>
      </c>
      <c r="C4" s="294"/>
      <c r="D4" s="294"/>
      <c r="E4" s="294"/>
      <c r="F4" s="294"/>
      <c r="G4" s="294"/>
      <c r="H4" s="294"/>
      <c r="I4" s="294"/>
      <c r="J4" s="294"/>
      <c r="K4" s="294"/>
      <c r="L4" s="294"/>
      <c r="M4" s="294"/>
      <c r="N4" s="294"/>
      <c r="O4" s="294"/>
      <c r="P4" s="294"/>
      <c r="Q4" s="294"/>
      <c r="R4" s="294"/>
      <c r="S4" s="294"/>
      <c r="T4" s="294"/>
      <c r="U4" s="295"/>
    </row>
    <row r="5" spans="2:21" s="130" customFormat="1" ht="15.75">
      <c r="B5" s="296" t="s">
        <v>506</v>
      </c>
      <c r="C5" s="297"/>
      <c r="D5" s="297"/>
      <c r="E5" s="297"/>
      <c r="F5" s="297"/>
      <c r="G5" s="297"/>
      <c r="H5" s="297"/>
      <c r="I5" s="297"/>
      <c r="J5" s="297"/>
      <c r="K5" s="297"/>
      <c r="L5" s="297"/>
      <c r="M5" s="297"/>
      <c r="N5" s="297"/>
      <c r="O5" s="297"/>
      <c r="P5" s="297"/>
      <c r="Q5" s="297"/>
      <c r="R5" s="297"/>
      <c r="S5" s="297"/>
      <c r="T5" s="297"/>
      <c r="U5" s="298"/>
    </row>
    <row r="6" spans="2:21" s="130" customFormat="1" ht="9.75" customHeight="1">
      <c r="B6" s="189"/>
      <c r="C6" s="190"/>
      <c r="D6" s="190"/>
      <c r="E6" s="190"/>
      <c r="F6" s="190"/>
      <c r="G6" s="190"/>
      <c r="H6" s="190"/>
      <c r="I6" s="190"/>
      <c r="J6" s="190"/>
      <c r="K6" s="190"/>
      <c r="L6" s="190"/>
      <c r="M6" s="190"/>
      <c r="N6" s="190"/>
      <c r="O6" s="190"/>
      <c r="P6" s="190"/>
      <c r="Q6" s="190"/>
      <c r="R6" s="190"/>
      <c r="S6" s="190"/>
      <c r="T6" s="190"/>
      <c r="U6" s="191"/>
    </row>
    <row r="7" spans="2:21" s="130" customFormat="1" ht="8.25" customHeight="1">
      <c r="B7" s="189"/>
      <c r="C7" s="190"/>
      <c r="D7" s="190"/>
      <c r="E7" s="190"/>
      <c r="F7" s="190"/>
      <c r="G7" s="190"/>
      <c r="H7" s="190"/>
      <c r="I7" s="190"/>
      <c r="J7" s="190"/>
      <c r="K7" s="190"/>
      <c r="L7" s="190"/>
      <c r="M7" s="190"/>
      <c r="N7" s="190"/>
      <c r="O7" s="190"/>
      <c r="P7" s="190"/>
      <c r="Q7" s="190"/>
      <c r="R7" s="190"/>
      <c r="S7" s="190"/>
      <c r="T7" s="190"/>
      <c r="U7" s="191"/>
    </row>
    <row r="8" spans="2:21" s="130" customFormat="1" ht="6.75" customHeight="1">
      <c r="B8" s="173"/>
      <c r="C8" s="142"/>
      <c r="D8" s="192"/>
      <c r="E8" s="192"/>
      <c r="F8" s="192"/>
      <c r="G8" s="192"/>
      <c r="H8" s="192"/>
      <c r="I8" s="192"/>
      <c r="J8" s="192"/>
      <c r="K8" s="192"/>
      <c r="L8" s="192"/>
      <c r="M8" s="192"/>
      <c r="N8" s="192"/>
      <c r="O8" s="192"/>
      <c r="P8" s="142"/>
      <c r="Q8" s="192"/>
      <c r="R8" s="192"/>
      <c r="S8" s="192"/>
      <c r="T8" s="192"/>
      <c r="U8" s="193"/>
    </row>
    <row r="9" spans="2:21" s="131" customFormat="1" ht="12">
      <c r="B9" s="194"/>
      <c r="C9" s="52"/>
      <c r="D9" s="299" t="s">
        <v>507</v>
      </c>
      <c r="E9" s="299"/>
      <c r="F9" s="299"/>
      <c r="G9" s="299"/>
      <c r="H9" s="299"/>
      <c r="I9" s="187"/>
      <c r="J9" s="299" t="s">
        <v>508</v>
      </c>
      <c r="K9" s="299"/>
      <c r="L9" s="299"/>
      <c r="M9" s="299"/>
      <c r="N9" s="299"/>
      <c r="O9" s="187"/>
      <c r="P9" s="134"/>
      <c r="Q9" s="299" t="s">
        <v>45</v>
      </c>
      <c r="R9" s="299"/>
      <c r="S9" s="195"/>
      <c r="T9" s="299" t="s">
        <v>416</v>
      </c>
      <c r="U9" s="300"/>
    </row>
    <row r="10" spans="2:21" s="135" customFormat="1" ht="12">
      <c r="B10" s="173" t="s">
        <v>84</v>
      </c>
      <c r="C10" s="142"/>
      <c r="D10" s="132" t="s">
        <v>85</v>
      </c>
      <c r="E10" s="132"/>
      <c r="F10" s="132" t="s">
        <v>86</v>
      </c>
      <c r="G10" s="132"/>
      <c r="H10" s="132" t="s">
        <v>87</v>
      </c>
      <c r="I10" s="132"/>
      <c r="J10" s="132" t="s">
        <v>85</v>
      </c>
      <c r="K10" s="132"/>
      <c r="L10" s="132" t="s">
        <v>86</v>
      </c>
      <c r="M10" s="132"/>
      <c r="N10" s="132" t="s">
        <v>87</v>
      </c>
      <c r="O10" s="133"/>
      <c r="P10" s="134" t="s">
        <v>88</v>
      </c>
      <c r="Q10" s="301" t="s">
        <v>509</v>
      </c>
      <c r="R10" s="301"/>
      <c r="S10" s="133"/>
      <c r="T10" s="301" t="s">
        <v>471</v>
      </c>
      <c r="U10" s="302"/>
    </row>
    <row r="11" spans="2:21" s="131" customFormat="1" ht="12" customHeight="1">
      <c r="B11" s="185"/>
      <c r="C11" s="186"/>
      <c r="D11" s="175"/>
      <c r="E11" s="175"/>
      <c r="F11" s="175"/>
      <c r="G11" s="175"/>
      <c r="H11" s="187"/>
      <c r="I11" s="187"/>
      <c r="J11" s="187"/>
      <c r="K11" s="187"/>
      <c r="L11" s="187"/>
      <c r="M11" s="187"/>
      <c r="N11" s="187"/>
      <c r="O11" s="175"/>
      <c r="P11" s="196"/>
      <c r="Q11" s="197"/>
      <c r="R11" s="133"/>
      <c r="S11" s="133"/>
      <c r="T11" s="198"/>
      <c r="U11" s="199"/>
    </row>
    <row r="12" spans="2:21" ht="12">
      <c r="B12" s="200" t="s">
        <v>89</v>
      </c>
      <c r="C12" s="201"/>
      <c r="D12" s="143"/>
      <c r="E12" s="143"/>
      <c r="F12" s="143"/>
      <c r="G12" s="143"/>
      <c r="H12" s="143" t="s">
        <v>90</v>
      </c>
      <c r="I12" s="143"/>
      <c r="J12" s="143"/>
      <c r="K12" s="143"/>
      <c r="L12" s="143"/>
      <c r="M12" s="143"/>
      <c r="N12" s="143"/>
      <c r="O12" s="187"/>
      <c r="P12" s="201" t="s">
        <v>137</v>
      </c>
      <c r="Q12" s="202"/>
      <c r="R12" s="187"/>
      <c r="S12" s="187"/>
      <c r="T12" s="177"/>
      <c r="U12" s="188"/>
    </row>
    <row r="13" spans="2:23" ht="12.75" thickBot="1">
      <c r="B13" s="185" t="s">
        <v>91</v>
      </c>
      <c r="C13" s="186"/>
      <c r="D13" s="143">
        <v>47125.65</v>
      </c>
      <c r="E13" s="143"/>
      <c r="F13" s="143">
        <v>47125.17</v>
      </c>
      <c r="G13" s="143"/>
      <c r="H13" s="143">
        <f>D13-F13</f>
        <v>0.4800000000032014</v>
      </c>
      <c r="I13" s="143"/>
      <c r="J13" s="143">
        <v>47125.65</v>
      </c>
      <c r="K13" s="143"/>
      <c r="L13" s="143">
        <v>47125.17</v>
      </c>
      <c r="M13" s="143"/>
      <c r="N13" s="143">
        <f>J13-L13</f>
        <v>0.4800000000032014</v>
      </c>
      <c r="O13" s="187"/>
      <c r="P13" s="201" t="s">
        <v>136</v>
      </c>
      <c r="Q13" s="201"/>
      <c r="R13" s="143"/>
      <c r="S13" s="143"/>
      <c r="T13" s="52"/>
      <c r="U13" s="203"/>
      <c r="V13" s="136"/>
      <c r="W13" s="136"/>
    </row>
    <row r="14" spans="2:21" ht="12.75" thickBot="1">
      <c r="B14" s="185"/>
      <c r="C14" s="186"/>
      <c r="D14" s="204">
        <f>SUM(D13:D13)</f>
        <v>47125.65</v>
      </c>
      <c r="E14" s="205"/>
      <c r="F14" s="204">
        <f>SUM(F13:F13)</f>
        <v>47125.17</v>
      </c>
      <c r="G14" s="205"/>
      <c r="H14" s="204">
        <f>SUM(H13:H13)</f>
        <v>0.4800000000032014</v>
      </c>
      <c r="I14" s="205"/>
      <c r="J14" s="204">
        <f>SUM(J13:J13)</f>
        <v>47125.65</v>
      </c>
      <c r="K14" s="205"/>
      <c r="L14" s="204">
        <f>SUM(L13:L13)</f>
        <v>47125.17</v>
      </c>
      <c r="M14" s="205"/>
      <c r="N14" s="204">
        <f>SUM(N13:N13)</f>
        <v>0.4800000000032014</v>
      </c>
      <c r="O14" s="187"/>
      <c r="P14" s="186" t="s">
        <v>92</v>
      </c>
      <c r="Q14" s="143"/>
      <c r="R14" s="143">
        <v>656530.27</v>
      </c>
      <c r="S14" s="205"/>
      <c r="T14" s="201"/>
      <c r="U14" s="206">
        <v>656530.27</v>
      </c>
    </row>
    <row r="15" spans="2:21" ht="12.75" thickTop="1">
      <c r="B15" s="185"/>
      <c r="C15" s="186"/>
      <c r="D15" s="143"/>
      <c r="E15" s="143"/>
      <c r="F15" s="143"/>
      <c r="G15" s="143"/>
      <c r="H15" s="143"/>
      <c r="I15" s="143"/>
      <c r="J15" s="143"/>
      <c r="K15" s="143"/>
      <c r="L15" s="143"/>
      <c r="M15" s="143"/>
      <c r="N15" s="143"/>
      <c r="O15" s="187"/>
      <c r="P15" s="186"/>
      <c r="Q15" s="143"/>
      <c r="R15" s="143"/>
      <c r="S15" s="143"/>
      <c r="T15" s="143"/>
      <c r="U15" s="206"/>
    </row>
    <row r="16" spans="2:21" ht="12">
      <c r="B16" s="207" t="s">
        <v>93</v>
      </c>
      <c r="C16" s="208"/>
      <c r="D16" s="143"/>
      <c r="E16" s="143"/>
      <c r="F16" s="143"/>
      <c r="G16" s="143"/>
      <c r="H16" s="143"/>
      <c r="I16" s="143"/>
      <c r="J16" s="143"/>
      <c r="K16" s="143"/>
      <c r="L16" s="143"/>
      <c r="M16" s="143"/>
      <c r="N16" s="143"/>
      <c r="O16" s="187"/>
      <c r="P16" s="201" t="s">
        <v>138</v>
      </c>
      <c r="Q16" s="201"/>
      <c r="R16" s="143"/>
      <c r="S16" s="143"/>
      <c r="T16" s="201"/>
      <c r="U16" s="206"/>
    </row>
    <row r="17" spans="2:238" ht="12.75" thickBot="1">
      <c r="B17" s="200" t="s">
        <v>134</v>
      </c>
      <c r="C17" s="201"/>
      <c r="D17" s="143"/>
      <c r="E17" s="143"/>
      <c r="F17" s="143"/>
      <c r="G17" s="143"/>
      <c r="H17" s="143" t="s">
        <v>90</v>
      </c>
      <c r="I17" s="143"/>
      <c r="J17" s="143"/>
      <c r="K17" s="143"/>
      <c r="L17" s="143"/>
      <c r="M17" s="143"/>
      <c r="N17" s="143"/>
      <c r="O17" s="209"/>
      <c r="P17" s="52" t="s">
        <v>94</v>
      </c>
      <c r="Q17" s="52"/>
      <c r="R17" s="143">
        <v>3032662.58</v>
      </c>
      <c r="S17" s="143"/>
      <c r="T17" s="52"/>
      <c r="U17" s="206">
        <v>3093746.37</v>
      </c>
      <c r="V17" s="265"/>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row>
    <row r="18" spans="2:21" ht="12.75" thickBot="1">
      <c r="B18" s="210" t="s">
        <v>132</v>
      </c>
      <c r="C18" s="143"/>
      <c r="D18" s="143">
        <v>2138767.52</v>
      </c>
      <c r="E18" s="143"/>
      <c r="F18" s="138" t="s">
        <v>167</v>
      </c>
      <c r="G18" s="143"/>
      <c r="H18" s="143">
        <f>D18</f>
        <v>2138767.52</v>
      </c>
      <c r="I18" s="143"/>
      <c r="J18" s="143">
        <v>2138767.52</v>
      </c>
      <c r="K18" s="143"/>
      <c r="L18" s="138" t="s">
        <v>167</v>
      </c>
      <c r="M18" s="143"/>
      <c r="N18" s="143">
        <f>J18</f>
        <v>2138767.52</v>
      </c>
      <c r="O18" s="187"/>
      <c r="P18" s="52"/>
      <c r="Q18" s="52"/>
      <c r="R18" s="204">
        <f>SUM(R17:R17)</f>
        <v>3032662.58</v>
      </c>
      <c r="S18" s="205"/>
      <c r="T18" s="52"/>
      <c r="U18" s="211">
        <f>SUM(U17:U17)</f>
        <v>3093746.37</v>
      </c>
    </row>
    <row r="19" spans="2:21" ht="12.75" thickTop="1">
      <c r="B19" s="185" t="s">
        <v>95</v>
      </c>
      <c r="C19" s="186"/>
      <c r="D19" s="143">
        <v>2295029.6</v>
      </c>
      <c r="E19" s="143"/>
      <c r="F19" s="143">
        <v>665650.7</v>
      </c>
      <c r="G19" s="143"/>
      <c r="H19" s="143">
        <f>D19-F19</f>
        <v>1629378.9000000001</v>
      </c>
      <c r="I19" s="143"/>
      <c r="J19" s="143">
        <v>2295029.6</v>
      </c>
      <c r="K19" s="143"/>
      <c r="L19" s="143">
        <v>573849.52</v>
      </c>
      <c r="M19" s="143"/>
      <c r="N19" s="143">
        <f>J19-L19</f>
        <v>1721180.08</v>
      </c>
      <c r="O19" s="143"/>
      <c r="P19" s="52"/>
      <c r="Q19" s="52"/>
      <c r="R19" s="205"/>
      <c r="S19" s="205"/>
      <c r="T19" s="52"/>
      <c r="U19" s="212"/>
    </row>
    <row r="20" spans="2:21" ht="12">
      <c r="B20" s="185" t="s">
        <v>97</v>
      </c>
      <c r="C20" s="186"/>
      <c r="D20" s="143">
        <v>48240.57</v>
      </c>
      <c r="E20" s="143"/>
      <c r="F20" s="143">
        <v>39661.44</v>
      </c>
      <c r="G20" s="143"/>
      <c r="H20" s="143">
        <f>D20-F20</f>
        <v>8579.129999999997</v>
      </c>
      <c r="I20" s="143"/>
      <c r="J20" s="143">
        <v>48240.57</v>
      </c>
      <c r="K20" s="143"/>
      <c r="L20" s="143">
        <v>37354.11</v>
      </c>
      <c r="M20" s="143"/>
      <c r="N20" s="143">
        <f>J20-L20</f>
        <v>10886.46</v>
      </c>
      <c r="O20" s="143"/>
      <c r="P20" s="52"/>
      <c r="Q20" s="52"/>
      <c r="R20" s="205"/>
      <c r="S20" s="205"/>
      <c r="T20" s="52"/>
      <c r="U20" s="212"/>
    </row>
    <row r="21" spans="2:21" ht="12">
      <c r="B21" s="185" t="s">
        <v>133</v>
      </c>
      <c r="C21" s="186"/>
      <c r="D21" s="143">
        <v>3570.02</v>
      </c>
      <c r="E21" s="143"/>
      <c r="F21" s="143">
        <v>2844.1</v>
      </c>
      <c r="G21" s="143"/>
      <c r="H21" s="143">
        <f>D21-F21</f>
        <v>725.9200000000001</v>
      </c>
      <c r="I21" s="143"/>
      <c r="J21" s="143">
        <v>3570.02</v>
      </c>
      <c r="K21" s="143"/>
      <c r="L21" s="143">
        <v>2487.1</v>
      </c>
      <c r="M21" s="143"/>
      <c r="N21" s="143">
        <f>J21-L21</f>
        <v>1082.92</v>
      </c>
      <c r="O21" s="143"/>
      <c r="P21" s="142" t="s">
        <v>470</v>
      </c>
      <c r="Q21" s="52"/>
      <c r="R21" s="205"/>
      <c r="S21" s="205"/>
      <c r="T21" s="52"/>
      <c r="U21" s="212"/>
    </row>
    <row r="22" spans="2:21" ht="12.75" thickBot="1">
      <c r="B22" s="185" t="s">
        <v>98</v>
      </c>
      <c r="C22" s="186"/>
      <c r="D22" s="143">
        <v>82631.87</v>
      </c>
      <c r="E22" s="143"/>
      <c r="F22" s="143">
        <v>81549.84</v>
      </c>
      <c r="G22" s="143"/>
      <c r="H22" s="143">
        <f>D22-F22</f>
        <v>1082.0299999999988</v>
      </c>
      <c r="I22" s="143"/>
      <c r="J22" s="143">
        <v>86919.14</v>
      </c>
      <c r="K22" s="143"/>
      <c r="L22" s="143">
        <v>83393.45</v>
      </c>
      <c r="M22" s="143"/>
      <c r="N22" s="143">
        <f>J22-L22</f>
        <v>3525.6900000000023</v>
      </c>
      <c r="O22" s="143"/>
      <c r="P22" s="52" t="s">
        <v>469</v>
      </c>
      <c r="Q22" s="52"/>
      <c r="R22" s="143">
        <v>297893.41</v>
      </c>
      <c r="S22" s="205"/>
      <c r="T22" s="52"/>
      <c r="U22" s="206">
        <v>297893.41</v>
      </c>
    </row>
    <row r="23" spans="2:21" ht="12.75" thickBot="1">
      <c r="B23" s="213" t="s">
        <v>235</v>
      </c>
      <c r="C23" s="208"/>
      <c r="D23" s="204">
        <f>SUM(D18:D22)</f>
        <v>4568239.58</v>
      </c>
      <c r="E23" s="205"/>
      <c r="F23" s="204">
        <f>SUM(F19:F22)</f>
        <v>789706.0799999998</v>
      </c>
      <c r="G23" s="205"/>
      <c r="H23" s="204">
        <f>SUM(H18:H22)</f>
        <v>3778533.4999999995</v>
      </c>
      <c r="I23" s="205"/>
      <c r="J23" s="204">
        <f>SUM(J18:J22)</f>
        <v>4572526.85</v>
      </c>
      <c r="K23" s="205"/>
      <c r="L23" s="204">
        <f>SUM(L19:L22)</f>
        <v>697084.1799999999</v>
      </c>
      <c r="M23" s="205"/>
      <c r="N23" s="204">
        <f>SUM(N18:N22)</f>
        <v>3875442.67</v>
      </c>
      <c r="O23" s="143"/>
      <c r="P23" s="44" t="s">
        <v>534</v>
      </c>
      <c r="Q23" s="52"/>
      <c r="R23" s="228">
        <f>U23+R77</f>
        <v>-37281.44999999998</v>
      </c>
      <c r="S23" s="205"/>
      <c r="T23" s="52"/>
      <c r="U23" s="229">
        <f>U77</f>
        <v>177060.17</v>
      </c>
    </row>
    <row r="24" spans="2:21" ht="13.5" thickBot="1" thickTop="1">
      <c r="B24" s="213" t="s">
        <v>234</v>
      </c>
      <c r="C24" s="208"/>
      <c r="D24" s="205"/>
      <c r="E24" s="215"/>
      <c r="F24" s="205"/>
      <c r="G24" s="205"/>
      <c r="H24" s="216">
        <f>H23</f>
        <v>3778533.4999999995</v>
      </c>
      <c r="I24" s="205"/>
      <c r="J24" s="205"/>
      <c r="K24" s="215"/>
      <c r="L24" s="205"/>
      <c r="M24" s="205"/>
      <c r="N24" s="216">
        <f>N23</f>
        <v>3875442.67</v>
      </c>
      <c r="O24" s="187"/>
      <c r="P24" s="52"/>
      <c r="Q24" s="52"/>
      <c r="R24" s="204">
        <f>SUM(R22:R23)</f>
        <v>260611.96</v>
      </c>
      <c r="S24" s="205"/>
      <c r="T24" s="52"/>
      <c r="U24" s="211">
        <f>SUM(U22:U23)</f>
        <v>474953.57999999996</v>
      </c>
    </row>
    <row r="25" spans="2:21" ht="12.75" thickTop="1">
      <c r="B25" s="207"/>
      <c r="C25" s="208"/>
      <c r="D25" s="143"/>
      <c r="E25" s="143"/>
      <c r="F25" s="143"/>
      <c r="G25" s="143"/>
      <c r="H25" s="205"/>
      <c r="I25" s="205"/>
      <c r="J25" s="143"/>
      <c r="K25" s="143"/>
      <c r="L25" s="143"/>
      <c r="M25" s="143"/>
      <c r="N25" s="205"/>
      <c r="O25" s="187"/>
      <c r="U25" s="188"/>
    </row>
    <row r="26" spans="2:21" ht="12">
      <c r="B26" s="200" t="s">
        <v>169</v>
      </c>
      <c r="C26" s="201"/>
      <c r="D26" s="205"/>
      <c r="E26" s="143"/>
      <c r="F26" s="205"/>
      <c r="G26" s="143"/>
      <c r="H26" s="205"/>
      <c r="I26" s="205"/>
      <c r="J26" s="205"/>
      <c r="K26" s="143"/>
      <c r="L26" s="205"/>
      <c r="M26" s="143"/>
      <c r="N26" s="205"/>
      <c r="O26" s="187"/>
      <c r="U26" s="188"/>
    </row>
    <row r="27" spans="2:21" ht="12">
      <c r="B27" s="200" t="s">
        <v>101</v>
      </c>
      <c r="C27" s="201"/>
      <c r="D27" s="143"/>
      <c r="E27" s="143"/>
      <c r="F27" s="143"/>
      <c r="G27" s="143"/>
      <c r="H27" s="143"/>
      <c r="I27" s="143"/>
      <c r="J27" s="143"/>
      <c r="K27" s="143"/>
      <c r="L27" s="143"/>
      <c r="M27" s="143"/>
      <c r="N27" s="143"/>
      <c r="O27" s="219"/>
      <c r="P27" s="201" t="s">
        <v>96</v>
      </c>
      <c r="Q27" s="201"/>
      <c r="R27" s="143"/>
      <c r="S27" s="143"/>
      <c r="T27" s="201"/>
      <c r="U27" s="206"/>
    </row>
    <row r="28" spans="2:21" ht="12.75" thickBot="1">
      <c r="B28" s="185" t="s">
        <v>102</v>
      </c>
      <c r="C28" s="186"/>
      <c r="D28" s="143"/>
      <c r="E28" s="143"/>
      <c r="F28" s="143"/>
      <c r="G28" s="143"/>
      <c r="H28" s="143"/>
      <c r="I28" s="143"/>
      <c r="J28" s="143"/>
      <c r="K28" s="143"/>
      <c r="L28" s="143"/>
      <c r="M28" s="143"/>
      <c r="N28" s="143"/>
      <c r="O28" s="187"/>
      <c r="P28" s="217" t="s">
        <v>417</v>
      </c>
      <c r="Q28" s="201"/>
      <c r="R28" s="218">
        <f>R76</f>
        <v>1725951.35</v>
      </c>
      <c r="S28" s="143"/>
      <c r="T28" s="201"/>
      <c r="U28" s="337">
        <f>U76</f>
        <v>1661183.49</v>
      </c>
    </row>
    <row r="29" spans="2:21" ht="13.5" thickBot="1" thickTop="1">
      <c r="B29" s="185" t="s">
        <v>168</v>
      </c>
      <c r="C29" s="186"/>
      <c r="D29" s="143"/>
      <c r="E29" s="143"/>
      <c r="F29" s="143"/>
      <c r="G29" s="143"/>
      <c r="H29" s="143">
        <f>ΒΟΗΘΗΤΙΚΟ!B32</f>
        <v>84988.27</v>
      </c>
      <c r="I29" s="143"/>
      <c r="J29" s="143"/>
      <c r="K29" s="143"/>
      <c r="L29" s="143"/>
      <c r="M29" s="143"/>
      <c r="N29" s="143">
        <v>90970.35</v>
      </c>
      <c r="O29" s="187"/>
      <c r="P29" s="217"/>
      <c r="Q29" s="186"/>
      <c r="R29" s="216">
        <f>R28</f>
        <v>1725951.35</v>
      </c>
      <c r="S29" s="143"/>
      <c r="T29" s="186"/>
      <c r="U29" s="220">
        <f>U28</f>
        <v>1661183.49</v>
      </c>
    </row>
    <row r="30" spans="2:21" ht="13.5" thickBot="1" thickTop="1">
      <c r="B30" s="222"/>
      <c r="C30" s="201"/>
      <c r="D30" s="143"/>
      <c r="E30" s="143"/>
      <c r="F30" s="143"/>
      <c r="G30" s="143"/>
      <c r="H30" s="204">
        <f>SUM(H28:H29)</f>
        <v>84988.27</v>
      </c>
      <c r="I30" s="205"/>
      <c r="J30" s="143"/>
      <c r="K30" s="143"/>
      <c r="L30" s="143"/>
      <c r="M30" s="143"/>
      <c r="N30" s="204">
        <f>N29</f>
        <v>90970.35</v>
      </c>
      <c r="O30" s="187"/>
      <c r="P30" s="217"/>
      <c r="Q30" s="186"/>
      <c r="R30" s="205"/>
      <c r="S30" s="143"/>
      <c r="T30" s="186"/>
      <c r="U30" s="212"/>
    </row>
    <row r="31" spans="2:21" ht="13.5" thickBot="1" thickTop="1">
      <c r="B31" s="200" t="s">
        <v>135</v>
      </c>
      <c r="C31" s="201"/>
      <c r="D31" s="143"/>
      <c r="E31" s="143"/>
      <c r="F31" s="143"/>
      <c r="G31" s="143"/>
      <c r="H31" s="205"/>
      <c r="I31" s="205"/>
      <c r="J31" s="143"/>
      <c r="K31" s="143"/>
      <c r="L31" s="143"/>
      <c r="M31" s="143"/>
      <c r="N31" s="205"/>
      <c r="O31" s="177"/>
      <c r="P31" s="221" t="s">
        <v>237</v>
      </c>
      <c r="Q31" s="208"/>
      <c r="R31" s="216">
        <f>R14+R18+R24+R29</f>
        <v>5675756.16</v>
      </c>
      <c r="S31" s="205"/>
      <c r="T31" s="208"/>
      <c r="U31" s="220">
        <f>U14+U18+U24+U29</f>
        <v>5886413.71</v>
      </c>
    </row>
    <row r="32" spans="2:21" ht="12.75" thickTop="1">
      <c r="B32" s="194" t="s">
        <v>103</v>
      </c>
      <c r="C32" s="52"/>
      <c r="D32" s="143"/>
      <c r="E32" s="143"/>
      <c r="F32" s="143">
        <v>987630</v>
      </c>
      <c r="G32" s="143"/>
      <c r="H32" s="143"/>
      <c r="I32" s="143"/>
      <c r="J32" s="143"/>
      <c r="K32" s="143"/>
      <c r="L32" s="143">
        <v>1019441.31</v>
      </c>
      <c r="M32" s="143"/>
      <c r="N32" s="143"/>
      <c r="O32" s="224"/>
      <c r="U32" s="276"/>
    </row>
    <row r="33" spans="2:23" ht="12">
      <c r="B33" s="225" t="s">
        <v>443</v>
      </c>
      <c r="C33" s="52"/>
      <c r="D33" s="143"/>
      <c r="E33" s="143"/>
      <c r="F33" s="226">
        <f>69110.62+88967.41</f>
        <v>158078.03</v>
      </c>
      <c r="G33" s="143"/>
      <c r="H33" s="143">
        <f>F32-F33</f>
        <v>829551.97</v>
      </c>
      <c r="I33" s="143"/>
      <c r="J33" s="143"/>
      <c r="K33" s="143"/>
      <c r="L33" s="226">
        <v>69110.62</v>
      </c>
      <c r="M33" s="143"/>
      <c r="N33" s="143">
        <f>L32-L33</f>
        <v>950330.6900000001</v>
      </c>
      <c r="O33" s="224"/>
      <c r="U33" s="188"/>
      <c r="W33" s="136"/>
    </row>
    <row r="34" spans="2:23" ht="12">
      <c r="B34" s="194" t="s">
        <v>402</v>
      </c>
      <c r="C34" s="52"/>
      <c r="D34" s="143"/>
      <c r="E34" s="143"/>
      <c r="F34" s="143"/>
      <c r="G34" s="143"/>
      <c r="H34" s="143">
        <v>51714.12</v>
      </c>
      <c r="I34" s="143"/>
      <c r="J34" s="143"/>
      <c r="K34" s="143"/>
      <c r="L34" s="143"/>
      <c r="M34" s="143"/>
      <c r="N34" s="143">
        <v>44309.61</v>
      </c>
      <c r="O34" s="224"/>
      <c r="P34" s="201" t="s">
        <v>99</v>
      </c>
      <c r="Q34" s="201"/>
      <c r="R34" s="215"/>
      <c r="S34" s="215"/>
      <c r="T34" s="201"/>
      <c r="U34" s="223"/>
      <c r="W34" s="136"/>
    </row>
    <row r="35" spans="2:23" ht="12.75" thickBot="1">
      <c r="B35" s="194" t="s">
        <v>444</v>
      </c>
      <c r="C35" s="52"/>
      <c r="D35" s="143"/>
      <c r="E35" s="143"/>
      <c r="F35" s="143"/>
      <c r="G35" s="143"/>
      <c r="H35" s="228">
        <v>5500.95</v>
      </c>
      <c r="I35" s="143"/>
      <c r="J35" s="143"/>
      <c r="K35" s="143"/>
      <c r="L35" s="143"/>
      <c r="M35" s="143"/>
      <c r="N35" s="228">
        <v>721.02</v>
      </c>
      <c r="O35" s="224"/>
      <c r="P35" s="201" t="s">
        <v>100</v>
      </c>
      <c r="Q35" s="201"/>
      <c r="R35" s="143"/>
      <c r="S35" s="143"/>
      <c r="T35" s="201"/>
      <c r="U35" s="206"/>
      <c r="W35" s="136"/>
    </row>
    <row r="36" spans="2:21" ht="12.75" thickBot="1">
      <c r="B36" s="144"/>
      <c r="C36" s="52"/>
      <c r="D36" s="143"/>
      <c r="E36" s="143"/>
      <c r="F36" s="143"/>
      <c r="G36" s="143"/>
      <c r="H36" s="204">
        <f>SUM(H32:H35)</f>
        <v>886767.0399999999</v>
      </c>
      <c r="I36" s="143"/>
      <c r="J36" s="143"/>
      <c r="K36" s="143"/>
      <c r="L36" s="143"/>
      <c r="M36" s="143"/>
      <c r="N36" s="204">
        <f>SUM(N32:N35)</f>
        <v>995361.3200000001</v>
      </c>
      <c r="O36" s="224"/>
      <c r="P36" s="186" t="s">
        <v>413</v>
      </c>
      <c r="Q36" s="186"/>
      <c r="R36" s="143">
        <v>198402.5</v>
      </c>
      <c r="S36" s="143"/>
      <c r="T36" s="186"/>
      <c r="U36" s="206">
        <v>111247.17</v>
      </c>
    </row>
    <row r="37" spans="2:21" ht="12.75" thickTop="1">
      <c r="B37" s="227"/>
      <c r="C37" s="201"/>
      <c r="D37" s="143"/>
      <c r="E37" s="143"/>
      <c r="F37" s="143"/>
      <c r="G37" s="143"/>
      <c r="H37" s="205"/>
      <c r="I37" s="205"/>
      <c r="J37" s="143"/>
      <c r="K37" s="143"/>
      <c r="L37" s="143"/>
      <c r="M37" s="143"/>
      <c r="N37" s="205"/>
      <c r="O37" s="224"/>
      <c r="P37" s="186" t="s">
        <v>403</v>
      </c>
      <c r="Q37" s="186"/>
      <c r="R37" s="143">
        <v>15870.05</v>
      </c>
      <c r="S37" s="143"/>
      <c r="T37" s="186"/>
      <c r="U37" s="206">
        <v>10808.04</v>
      </c>
    </row>
    <row r="38" spans="2:22" ht="12.75" thickBot="1">
      <c r="B38" s="200" t="s">
        <v>104</v>
      </c>
      <c r="C38" s="201"/>
      <c r="D38" s="143"/>
      <c r="E38" s="143"/>
      <c r="F38" s="143"/>
      <c r="G38" s="143"/>
      <c r="H38" s="205"/>
      <c r="I38" s="205"/>
      <c r="J38" s="143"/>
      <c r="K38" s="143"/>
      <c r="L38" s="143"/>
      <c r="M38" s="143"/>
      <c r="N38" s="205"/>
      <c r="O38" s="224"/>
      <c r="P38" s="52" t="s">
        <v>414</v>
      </c>
      <c r="Q38" s="186"/>
      <c r="R38" s="228">
        <v>567.02</v>
      </c>
      <c r="S38" s="143"/>
      <c r="T38" s="186"/>
      <c r="U38" s="229">
        <v>2945.48</v>
      </c>
      <c r="V38" s="264"/>
    </row>
    <row r="39" spans="2:21" ht="12.75" thickBot="1">
      <c r="B39" s="210" t="s">
        <v>468</v>
      </c>
      <c r="C39" s="201"/>
      <c r="D39" s="143"/>
      <c r="E39" s="143"/>
      <c r="F39" s="143"/>
      <c r="G39" s="143"/>
      <c r="H39" s="230">
        <v>1000</v>
      </c>
      <c r="I39" s="205"/>
      <c r="J39" s="143"/>
      <c r="K39" s="143"/>
      <c r="L39" s="143"/>
      <c r="M39" s="143"/>
      <c r="N39" s="230">
        <v>1000</v>
      </c>
      <c r="O39" s="224"/>
      <c r="P39" s="221" t="s">
        <v>238</v>
      </c>
      <c r="Q39" s="52"/>
      <c r="R39" s="216">
        <f>SUM(R36:R38)</f>
        <v>214839.56999999998</v>
      </c>
      <c r="S39" s="205"/>
      <c r="T39" s="142"/>
      <c r="U39" s="220">
        <f>SUM(U36:U38)</f>
        <v>125000.68999999999</v>
      </c>
    </row>
    <row r="40" spans="2:21" ht="13.5" thickBot="1" thickTop="1">
      <c r="B40" s="185" t="s">
        <v>105</v>
      </c>
      <c r="C40" s="186"/>
      <c r="D40" s="143"/>
      <c r="E40" s="143"/>
      <c r="F40" s="143"/>
      <c r="G40" s="143"/>
      <c r="H40" s="228">
        <v>1106974.4</v>
      </c>
      <c r="I40" s="143"/>
      <c r="J40" s="143"/>
      <c r="K40" s="143"/>
      <c r="L40" s="143"/>
      <c r="M40" s="143"/>
      <c r="N40" s="228">
        <v>983293.24</v>
      </c>
      <c r="O40" s="224"/>
      <c r="P40" s="52"/>
      <c r="Q40" s="52"/>
      <c r="R40" s="143"/>
      <c r="S40" s="143"/>
      <c r="T40" s="52"/>
      <c r="U40" s="203"/>
    </row>
    <row r="41" spans="2:21" ht="12.75" thickBot="1">
      <c r="B41" s="185"/>
      <c r="C41" s="186"/>
      <c r="D41" s="52"/>
      <c r="E41" s="52"/>
      <c r="F41" s="52"/>
      <c r="G41" s="52"/>
      <c r="H41" s="216">
        <f>SUM(H39:H40)</f>
        <v>1107974.4</v>
      </c>
      <c r="I41" s="143"/>
      <c r="J41" s="52"/>
      <c r="K41" s="52"/>
      <c r="L41" s="52"/>
      <c r="M41" s="52"/>
      <c r="N41" s="216">
        <f>SUM(N39:N40)</f>
        <v>984293.24</v>
      </c>
      <c r="O41" s="224"/>
      <c r="P41" s="52"/>
      <c r="Q41" s="52"/>
      <c r="R41" s="143"/>
      <c r="S41" s="143"/>
      <c r="T41" s="52"/>
      <c r="U41" s="203"/>
    </row>
    <row r="42" spans="2:21" ht="13.5" thickBot="1" thickTop="1">
      <c r="B42" s="213" t="s">
        <v>236</v>
      </c>
      <c r="C42" s="208"/>
      <c r="D42" s="52"/>
      <c r="E42" s="52"/>
      <c r="F42" s="52"/>
      <c r="G42" s="52"/>
      <c r="H42" s="216">
        <f>H41+H36+H30</f>
        <v>2079729.71</v>
      </c>
      <c r="I42" s="205"/>
      <c r="J42" s="52"/>
      <c r="K42" s="52"/>
      <c r="L42" s="52"/>
      <c r="M42" s="52"/>
      <c r="N42" s="216">
        <f>N41+N36+N30</f>
        <v>2070624.9100000001</v>
      </c>
      <c r="O42" s="224"/>
      <c r="P42" s="201" t="s">
        <v>106</v>
      </c>
      <c r="Q42" s="208"/>
      <c r="R42" s="205"/>
      <c r="S42" s="205"/>
      <c r="T42" s="208"/>
      <c r="U42" s="212"/>
    </row>
    <row r="43" spans="2:22" ht="13.5" thickBot="1" thickTop="1">
      <c r="B43" s="207"/>
      <c r="C43" s="208"/>
      <c r="D43" s="143"/>
      <c r="E43" s="143"/>
      <c r="F43" s="143"/>
      <c r="G43" s="143"/>
      <c r="H43" s="205"/>
      <c r="I43" s="205"/>
      <c r="J43" s="143"/>
      <c r="K43" s="143"/>
      <c r="L43" s="143"/>
      <c r="M43" s="143"/>
      <c r="N43" s="205"/>
      <c r="O43" s="224"/>
      <c r="P43" s="52" t="s">
        <v>108</v>
      </c>
      <c r="Q43" s="208"/>
      <c r="R43" s="143">
        <v>17109.41</v>
      </c>
      <c r="S43" s="143"/>
      <c r="T43" s="186"/>
      <c r="U43" s="229">
        <v>3959.8</v>
      </c>
      <c r="V43" s="264"/>
    </row>
    <row r="44" spans="2:22" ht="12.75" thickBot="1">
      <c r="B44" s="200" t="s">
        <v>170</v>
      </c>
      <c r="C44" s="201"/>
      <c r="D44" s="143"/>
      <c r="E44" s="143"/>
      <c r="F44" s="143"/>
      <c r="G44" s="143"/>
      <c r="H44" s="205"/>
      <c r="I44" s="205"/>
      <c r="J44" s="143"/>
      <c r="K44" s="143"/>
      <c r="L44" s="143"/>
      <c r="M44" s="143"/>
      <c r="N44" s="205"/>
      <c r="O44" s="224"/>
      <c r="P44" s="208"/>
      <c r="Q44" s="208"/>
      <c r="R44" s="204">
        <f>SUM(R42:R43)</f>
        <v>17109.41</v>
      </c>
      <c r="S44" s="205"/>
      <c r="T44" s="208"/>
      <c r="U44" s="211">
        <f>SUM(U42:U43)</f>
        <v>3959.8</v>
      </c>
      <c r="V44" s="264"/>
    </row>
    <row r="45" spans="2:22" ht="12.75" thickTop="1">
      <c r="B45" s="185" t="s">
        <v>239</v>
      </c>
      <c r="C45" s="186"/>
      <c r="D45" s="187"/>
      <c r="E45" s="187"/>
      <c r="F45" s="187"/>
      <c r="G45" s="187"/>
      <c r="H45" s="143">
        <v>756.04</v>
      </c>
      <c r="I45" s="205"/>
      <c r="J45" s="143"/>
      <c r="K45" s="143"/>
      <c r="L45" s="143"/>
      <c r="M45" s="143"/>
      <c r="N45" s="143">
        <v>1084.9</v>
      </c>
      <c r="O45" s="187"/>
      <c r="P45" s="208"/>
      <c r="Q45" s="208"/>
      <c r="R45" s="205"/>
      <c r="S45" s="205"/>
      <c r="T45" s="208"/>
      <c r="U45" s="212"/>
      <c r="V45" s="264"/>
    </row>
    <row r="46" spans="2:21" ht="12.75" thickBot="1">
      <c r="B46" s="185" t="s">
        <v>107</v>
      </c>
      <c r="C46" s="186"/>
      <c r="D46" s="143"/>
      <c r="E46" s="143"/>
      <c r="F46" s="143"/>
      <c r="G46" s="143"/>
      <c r="H46" s="143">
        <v>48685.41</v>
      </c>
      <c r="I46" s="231"/>
      <c r="J46" s="231"/>
      <c r="K46" s="231"/>
      <c r="L46" s="231"/>
      <c r="M46" s="231"/>
      <c r="N46" s="143">
        <v>68221.24</v>
      </c>
      <c r="O46" s="187"/>
      <c r="P46" s="52"/>
      <c r="Q46" s="177"/>
      <c r="R46" s="143"/>
      <c r="S46" s="143"/>
      <c r="T46" s="52"/>
      <c r="U46" s="203"/>
    </row>
    <row r="47" spans="2:21" ht="12.75" thickBot="1">
      <c r="B47" s="227"/>
      <c r="C47" s="201"/>
      <c r="D47" s="143"/>
      <c r="E47" s="143"/>
      <c r="F47" s="143"/>
      <c r="G47" s="143"/>
      <c r="H47" s="204">
        <f>SUM(H45:H46)</f>
        <v>49441.450000000004</v>
      </c>
      <c r="I47" s="205"/>
      <c r="J47" s="143"/>
      <c r="K47" s="143"/>
      <c r="L47" s="143"/>
      <c r="M47" s="143"/>
      <c r="N47" s="204">
        <f>SUM(N45:N46)</f>
        <v>69306.14</v>
      </c>
      <c r="O47" s="224"/>
      <c r="P47" s="208"/>
      <c r="Q47" s="208"/>
      <c r="R47" s="205"/>
      <c r="S47" s="205"/>
      <c r="T47" s="208"/>
      <c r="U47" s="212"/>
    </row>
    <row r="48" spans="2:21" ht="12.75" thickTop="1">
      <c r="B48" s="185"/>
      <c r="C48" s="186"/>
      <c r="D48" s="187"/>
      <c r="E48" s="187"/>
      <c r="F48" s="187"/>
      <c r="G48" s="187"/>
      <c r="H48" s="143"/>
      <c r="I48" s="143"/>
      <c r="J48" s="143"/>
      <c r="K48" s="143"/>
      <c r="L48" s="143"/>
      <c r="M48" s="143"/>
      <c r="N48" s="143"/>
      <c r="O48" s="187"/>
      <c r="P48" s="52"/>
      <c r="Q48" s="177"/>
      <c r="R48" s="187"/>
      <c r="S48" s="187"/>
      <c r="T48" s="177"/>
      <c r="U48" s="188"/>
    </row>
    <row r="49" spans="2:23" ht="12.75" thickBot="1">
      <c r="B49" s="232" t="s">
        <v>171</v>
      </c>
      <c r="C49" s="186"/>
      <c r="D49" s="143"/>
      <c r="E49" s="143"/>
      <c r="F49" s="143"/>
      <c r="G49" s="143"/>
      <c r="H49" s="216">
        <f>H47+H42+H23+H14</f>
        <v>5907705.140000001</v>
      </c>
      <c r="I49" s="205"/>
      <c r="J49" s="143"/>
      <c r="K49" s="143"/>
      <c r="L49" s="143"/>
      <c r="M49" s="143"/>
      <c r="N49" s="216">
        <f>N47+N42+N23+N14</f>
        <v>6015374.200000001</v>
      </c>
      <c r="O49" s="187"/>
      <c r="P49" s="233" t="s">
        <v>172</v>
      </c>
      <c r="Q49" s="201"/>
      <c r="R49" s="216">
        <f>R44+R39+R31</f>
        <v>5907705.140000001</v>
      </c>
      <c r="S49" s="216"/>
      <c r="T49" s="205"/>
      <c r="U49" s="220">
        <f>U44+U39+U31</f>
        <v>6015374.2</v>
      </c>
      <c r="V49" s="136"/>
      <c r="W49" s="136"/>
    </row>
    <row r="50" spans="2:22" ht="12.75" thickTop="1">
      <c r="B50" s="185"/>
      <c r="C50" s="186"/>
      <c r="D50" s="187"/>
      <c r="E50" s="187"/>
      <c r="F50" s="187"/>
      <c r="G50" s="187"/>
      <c r="H50" s="143"/>
      <c r="I50" s="143"/>
      <c r="J50" s="143"/>
      <c r="K50" s="143"/>
      <c r="L50" s="143"/>
      <c r="M50" s="143"/>
      <c r="N50" s="143"/>
      <c r="O50" s="187"/>
      <c r="P50" s="52"/>
      <c r="Q50" s="52"/>
      <c r="R50" s="143"/>
      <c r="S50" s="143"/>
      <c r="T50" s="52"/>
      <c r="U50" s="206"/>
      <c r="V50" s="136"/>
    </row>
    <row r="51" spans="2:21" ht="12">
      <c r="B51" s="200" t="s">
        <v>109</v>
      </c>
      <c r="C51" s="201"/>
      <c r="D51" s="143"/>
      <c r="E51" s="143"/>
      <c r="F51" s="143"/>
      <c r="G51" s="143"/>
      <c r="H51" s="143"/>
      <c r="I51" s="143"/>
      <c r="J51" s="143"/>
      <c r="K51" s="143"/>
      <c r="L51" s="143"/>
      <c r="M51" s="143"/>
      <c r="N51" s="143"/>
      <c r="O51" s="234"/>
      <c r="P51" s="201" t="s">
        <v>110</v>
      </c>
      <c r="Q51" s="231"/>
      <c r="R51" s="235"/>
      <c r="S51" s="235"/>
      <c r="T51" s="231"/>
      <c r="U51" s="236"/>
    </row>
    <row r="52" spans="2:22" ht="12">
      <c r="B52" s="185" t="s">
        <v>242</v>
      </c>
      <c r="C52" s="201"/>
      <c r="D52" s="143"/>
      <c r="E52" s="143"/>
      <c r="F52" s="143"/>
      <c r="G52" s="143"/>
      <c r="H52" s="143">
        <v>162142.86</v>
      </c>
      <c r="I52" s="143"/>
      <c r="J52" s="143"/>
      <c r="K52" s="143"/>
      <c r="L52" s="143"/>
      <c r="M52" s="143"/>
      <c r="N52" s="143">
        <v>56136.29</v>
      </c>
      <c r="O52" s="237"/>
      <c r="P52" s="186" t="s">
        <v>243</v>
      </c>
      <c r="Q52" s="231"/>
      <c r="R52" s="143">
        <v>162142.86</v>
      </c>
      <c r="S52" s="235"/>
      <c r="T52" s="231"/>
      <c r="U52" s="206">
        <v>56136.29</v>
      </c>
      <c r="V52" s="262"/>
    </row>
    <row r="53" spans="2:22" ht="12">
      <c r="B53" s="185" t="s">
        <v>111</v>
      </c>
      <c r="C53" s="186"/>
      <c r="D53" s="143"/>
      <c r="E53" s="143"/>
      <c r="F53" s="143"/>
      <c r="G53" s="143"/>
      <c r="H53" s="143">
        <v>1484490.44</v>
      </c>
      <c r="I53" s="143"/>
      <c r="J53" s="143"/>
      <c r="K53" s="143"/>
      <c r="L53" s="143"/>
      <c r="M53" s="143"/>
      <c r="N53" s="143">
        <v>1610796.69</v>
      </c>
      <c r="O53" s="237"/>
      <c r="P53" s="186" t="s">
        <v>112</v>
      </c>
      <c r="Q53" s="143"/>
      <c r="R53" s="143">
        <v>1484490.44</v>
      </c>
      <c r="S53" s="143"/>
      <c r="T53" s="143"/>
      <c r="U53" s="206">
        <v>1610796.69</v>
      </c>
      <c r="V53" s="263"/>
    </row>
    <row r="54" spans="2:22" ht="24.75" customHeight="1">
      <c r="B54" s="291" t="s">
        <v>445</v>
      </c>
      <c r="C54" s="292"/>
      <c r="D54" s="143"/>
      <c r="E54" s="143"/>
      <c r="F54" s="143"/>
      <c r="G54" s="143"/>
      <c r="H54" s="143">
        <v>16250.5</v>
      </c>
      <c r="I54" s="143"/>
      <c r="J54" s="143"/>
      <c r="K54" s="143"/>
      <c r="L54" s="143"/>
      <c r="M54" s="143"/>
      <c r="N54" s="143">
        <v>7193.62</v>
      </c>
      <c r="O54" s="237"/>
      <c r="P54" s="292" t="s">
        <v>446</v>
      </c>
      <c r="Q54" s="292"/>
      <c r="R54" s="143">
        <v>16250.5</v>
      </c>
      <c r="S54" s="143"/>
      <c r="T54" s="143"/>
      <c r="U54" s="206">
        <v>7193.62</v>
      </c>
      <c r="V54" s="263"/>
    </row>
    <row r="55" spans="2:22" ht="12.75" thickBot="1">
      <c r="B55" s="185" t="s">
        <v>425</v>
      </c>
      <c r="C55" s="186"/>
      <c r="D55" s="143"/>
      <c r="E55" s="143"/>
      <c r="F55" s="143"/>
      <c r="G55" s="143"/>
      <c r="H55" s="228">
        <v>160010.51</v>
      </c>
      <c r="I55" s="143"/>
      <c r="J55" s="143"/>
      <c r="K55" s="143"/>
      <c r="L55" s="143"/>
      <c r="M55" s="143"/>
      <c r="N55" s="228">
        <v>117913.83</v>
      </c>
      <c r="O55" s="237"/>
      <c r="P55" s="186" t="s">
        <v>425</v>
      </c>
      <c r="Q55" s="143"/>
      <c r="R55" s="228">
        <v>160010.51</v>
      </c>
      <c r="S55" s="143"/>
      <c r="T55" s="143"/>
      <c r="U55" s="229">
        <v>117913.83</v>
      </c>
      <c r="V55" s="264"/>
    </row>
    <row r="56" spans="2:21" ht="12.75" thickBot="1">
      <c r="B56" s="185"/>
      <c r="C56" s="186"/>
      <c r="D56" s="143"/>
      <c r="E56" s="143"/>
      <c r="F56" s="143"/>
      <c r="G56" s="143"/>
      <c r="H56" s="216">
        <f>SUM(H52:H55)</f>
        <v>1822894.3099999998</v>
      </c>
      <c r="I56" s="205"/>
      <c r="J56" s="205"/>
      <c r="K56" s="205"/>
      <c r="L56" s="205"/>
      <c r="M56" s="205"/>
      <c r="N56" s="216">
        <f>SUM(N52:N55)</f>
        <v>1792040.4300000002</v>
      </c>
      <c r="O56" s="195"/>
      <c r="P56" s="186"/>
      <c r="Q56" s="143"/>
      <c r="R56" s="216">
        <f>SUM(R52:R55)</f>
        <v>1822894.3099999998</v>
      </c>
      <c r="S56" s="205"/>
      <c r="T56" s="143"/>
      <c r="U56" s="220">
        <f>SUM(U52:U55)</f>
        <v>1792040.4300000002</v>
      </c>
    </row>
    <row r="57" spans="2:21" ht="12.75" thickTop="1">
      <c r="B57" s="200" t="s">
        <v>131</v>
      </c>
      <c r="C57" s="239"/>
      <c r="D57" s="234"/>
      <c r="E57" s="234"/>
      <c r="F57" s="234"/>
      <c r="G57" s="234"/>
      <c r="H57" s="234"/>
      <c r="I57" s="234"/>
      <c r="J57" s="234"/>
      <c r="K57" s="234"/>
      <c r="L57" s="234"/>
      <c r="M57" s="234"/>
      <c r="N57" s="234"/>
      <c r="O57" s="177"/>
      <c r="P57" s="118"/>
      <c r="Q57" s="118"/>
      <c r="R57" s="118"/>
      <c r="S57" s="118"/>
      <c r="T57" s="118"/>
      <c r="U57" s="119"/>
    </row>
    <row r="58" spans="2:21" ht="12">
      <c r="B58" s="227"/>
      <c r="C58" s="239"/>
      <c r="D58" s="234"/>
      <c r="E58" s="234"/>
      <c r="F58" s="234"/>
      <c r="G58" s="234"/>
      <c r="H58" s="234"/>
      <c r="I58" s="234"/>
      <c r="J58" s="234"/>
      <c r="K58" s="234"/>
      <c r="L58" s="234"/>
      <c r="M58" s="234"/>
      <c r="N58" s="234"/>
      <c r="O58" s="177"/>
      <c r="P58" s="186"/>
      <c r="Q58" s="143"/>
      <c r="R58" s="205"/>
      <c r="S58" s="205"/>
      <c r="T58" s="143"/>
      <c r="U58" s="212"/>
    </row>
    <row r="59" spans="2:23" s="139" customFormat="1" ht="12">
      <c r="B59" s="240"/>
      <c r="C59" s="239"/>
      <c r="D59" s="234"/>
      <c r="E59" s="234"/>
      <c r="F59" s="234"/>
      <c r="G59" s="234"/>
      <c r="H59" s="234"/>
      <c r="I59" s="234"/>
      <c r="J59" s="234"/>
      <c r="K59" s="234"/>
      <c r="L59" s="234"/>
      <c r="M59" s="234"/>
      <c r="N59" s="234"/>
      <c r="O59" s="241"/>
      <c r="P59" s="186"/>
      <c r="Q59" s="143"/>
      <c r="R59" s="205"/>
      <c r="S59" s="205"/>
      <c r="T59" s="143"/>
      <c r="U59" s="212"/>
      <c r="V59" s="42"/>
      <c r="W59" s="42"/>
    </row>
    <row r="60" spans="2:23" s="139" customFormat="1" ht="12">
      <c r="B60" s="240"/>
      <c r="C60" s="239"/>
      <c r="D60" s="234"/>
      <c r="E60" s="234"/>
      <c r="F60" s="234"/>
      <c r="G60" s="234"/>
      <c r="H60" s="234"/>
      <c r="I60" s="234"/>
      <c r="J60" s="234"/>
      <c r="K60" s="234"/>
      <c r="L60" s="234"/>
      <c r="M60" s="234"/>
      <c r="N60" s="234"/>
      <c r="O60" s="241"/>
      <c r="P60" s="186"/>
      <c r="Q60" s="143"/>
      <c r="R60" s="205"/>
      <c r="S60" s="205"/>
      <c r="T60" s="143"/>
      <c r="U60" s="212"/>
      <c r="V60" s="42"/>
      <c r="W60" s="42"/>
    </row>
    <row r="61" spans="2:23" ht="12">
      <c r="B61" s="240"/>
      <c r="C61" s="239"/>
      <c r="D61" s="234"/>
      <c r="E61" s="234"/>
      <c r="F61" s="234"/>
      <c r="G61" s="234"/>
      <c r="H61" s="234"/>
      <c r="I61" s="234"/>
      <c r="J61" s="234"/>
      <c r="K61" s="234"/>
      <c r="L61" s="234"/>
      <c r="M61" s="234"/>
      <c r="N61" s="234"/>
      <c r="O61" s="241"/>
      <c r="P61" s="186"/>
      <c r="Q61" s="143"/>
      <c r="R61" s="205"/>
      <c r="S61" s="205"/>
      <c r="T61" s="143"/>
      <c r="U61" s="212"/>
      <c r="W61" s="139"/>
    </row>
    <row r="62" spans="2:22" ht="72" customHeight="1">
      <c r="B62" s="240"/>
      <c r="C62" s="239"/>
      <c r="D62" s="234"/>
      <c r="E62" s="234"/>
      <c r="F62" s="234"/>
      <c r="G62" s="234"/>
      <c r="H62" s="234"/>
      <c r="I62" s="234"/>
      <c r="J62" s="234"/>
      <c r="K62" s="234"/>
      <c r="L62" s="234"/>
      <c r="M62" s="234"/>
      <c r="N62" s="234"/>
      <c r="O62" s="241"/>
      <c r="P62" s="186"/>
      <c r="Q62" s="143"/>
      <c r="R62" s="205"/>
      <c r="S62" s="205"/>
      <c r="T62" s="143"/>
      <c r="U62" s="212"/>
      <c r="V62" s="140"/>
    </row>
    <row r="63" spans="2:22" ht="19.5" customHeight="1">
      <c r="B63" s="303" t="s">
        <v>113</v>
      </c>
      <c r="C63" s="304"/>
      <c r="D63" s="304"/>
      <c r="E63" s="304"/>
      <c r="F63" s="304"/>
      <c r="G63" s="304"/>
      <c r="H63" s="304"/>
      <c r="I63" s="304"/>
      <c r="J63" s="304"/>
      <c r="K63" s="304"/>
      <c r="L63" s="304"/>
      <c r="M63" s="304"/>
      <c r="N63" s="304"/>
      <c r="O63" s="241"/>
      <c r="P63" s="288" t="s">
        <v>114</v>
      </c>
      <c r="Q63" s="288"/>
      <c r="R63" s="288"/>
      <c r="S63" s="288"/>
      <c r="T63" s="288"/>
      <c r="U63" s="279"/>
      <c r="V63" s="137"/>
    </row>
    <row r="64" spans="2:21" ht="12">
      <c r="B64" s="303" t="s">
        <v>510</v>
      </c>
      <c r="C64" s="304"/>
      <c r="D64" s="304"/>
      <c r="E64" s="304"/>
      <c r="F64" s="304"/>
      <c r="G64" s="304"/>
      <c r="H64" s="304"/>
      <c r="I64" s="304"/>
      <c r="J64" s="304"/>
      <c r="K64" s="304"/>
      <c r="L64" s="304"/>
      <c r="M64" s="304"/>
      <c r="N64" s="304"/>
      <c r="O64" s="177"/>
      <c r="P64" s="284" t="s">
        <v>510</v>
      </c>
      <c r="Q64" s="284"/>
      <c r="R64" s="284"/>
      <c r="S64" s="284"/>
      <c r="T64" s="284"/>
      <c r="U64" s="285"/>
    </row>
    <row r="65" spans="2:21" ht="12">
      <c r="B65" s="185"/>
      <c r="C65" s="186"/>
      <c r="D65" s="187"/>
      <c r="E65" s="187"/>
      <c r="F65" s="187"/>
      <c r="G65" s="187"/>
      <c r="H65" s="187"/>
      <c r="I65" s="187"/>
      <c r="J65" s="187"/>
      <c r="K65" s="187"/>
      <c r="L65" s="187"/>
      <c r="M65" s="187"/>
      <c r="N65" s="187"/>
      <c r="O65" s="177"/>
      <c r="P65" s="239"/>
      <c r="Q65" s="237"/>
      <c r="R65" s="237"/>
      <c r="S65" s="237"/>
      <c r="T65" s="237"/>
      <c r="U65" s="242"/>
    </row>
    <row r="66" spans="2:21" ht="24" customHeight="1">
      <c r="B66" s="173" t="s">
        <v>115</v>
      </c>
      <c r="C66" s="142"/>
      <c r="D66" s="283" t="s">
        <v>507</v>
      </c>
      <c r="E66" s="283"/>
      <c r="F66" s="283"/>
      <c r="G66" s="283"/>
      <c r="H66" s="283"/>
      <c r="I66" s="174"/>
      <c r="J66" s="283" t="s">
        <v>508</v>
      </c>
      <c r="K66" s="283"/>
      <c r="L66" s="283"/>
      <c r="M66" s="283"/>
      <c r="N66" s="283"/>
      <c r="O66" s="177"/>
      <c r="P66" s="118"/>
      <c r="Q66" s="286" t="s">
        <v>507</v>
      </c>
      <c r="R66" s="287"/>
      <c r="S66" s="176"/>
      <c r="T66" s="281" t="s">
        <v>508</v>
      </c>
      <c r="U66" s="282"/>
    </row>
    <row r="67" spans="2:21" ht="12">
      <c r="B67" s="194" t="s">
        <v>116</v>
      </c>
      <c r="C67" s="52"/>
      <c r="D67" s="52"/>
      <c r="E67" s="52"/>
      <c r="F67" s="52"/>
      <c r="G67" s="52"/>
      <c r="H67" s="52">
        <f>'ΓΕΝΙΚΗ ΕΚΜΕΤΑΛΛΕΥΣΗ'!Q10</f>
        <v>417908.64</v>
      </c>
      <c r="I67" s="52"/>
      <c r="J67" s="52"/>
      <c r="K67" s="52"/>
      <c r="L67" s="52"/>
      <c r="M67" s="52"/>
      <c r="N67" s="52">
        <v>482760.16</v>
      </c>
      <c r="O67" s="177"/>
      <c r="P67" s="244" t="s">
        <v>520</v>
      </c>
      <c r="Q67" s="244"/>
      <c r="R67" s="244">
        <f>H91</f>
        <v>-139558.7</v>
      </c>
      <c r="S67" s="244"/>
      <c r="T67" s="244"/>
      <c r="U67" s="245">
        <v>483528.51</v>
      </c>
    </row>
    <row r="68" spans="2:22" s="137" customFormat="1" ht="26.25" customHeight="1" thickBot="1">
      <c r="B68" s="194" t="s">
        <v>117</v>
      </c>
      <c r="C68" s="52"/>
      <c r="D68" s="52"/>
      <c r="E68" s="52"/>
      <c r="F68" s="52"/>
      <c r="G68" s="52"/>
      <c r="H68" s="246">
        <v>1605193.06</v>
      </c>
      <c r="I68" s="52"/>
      <c r="J68" s="52"/>
      <c r="K68" s="52"/>
      <c r="L68" s="52"/>
      <c r="M68" s="52"/>
      <c r="N68" s="246">
        <v>1979338.37</v>
      </c>
      <c r="O68" s="177"/>
      <c r="P68" s="141" t="s">
        <v>467</v>
      </c>
      <c r="Q68" s="247"/>
      <c r="R68" s="268">
        <f>U76</f>
        <v>1661183.49</v>
      </c>
      <c r="S68" s="230"/>
      <c r="T68" s="247"/>
      <c r="U68" s="269">
        <v>1364544.8</v>
      </c>
      <c r="V68" s="259"/>
    </row>
    <row r="69" spans="2:22" s="137" customFormat="1" ht="12">
      <c r="B69" s="248" t="s">
        <v>233</v>
      </c>
      <c r="C69" s="52"/>
      <c r="D69" s="52"/>
      <c r="E69" s="52"/>
      <c r="F69" s="52"/>
      <c r="G69" s="52"/>
      <c r="H69" s="142">
        <f>SUM(H67-H68)</f>
        <v>-1187284.42</v>
      </c>
      <c r="I69" s="142"/>
      <c r="J69" s="52"/>
      <c r="K69" s="52"/>
      <c r="L69" s="52"/>
      <c r="M69" s="52"/>
      <c r="N69" s="142">
        <f>SUM(N67-N68)</f>
        <v>-1496578.2100000002</v>
      </c>
      <c r="O69" s="177"/>
      <c r="P69" s="52" t="s">
        <v>121</v>
      </c>
      <c r="Q69" s="247"/>
      <c r="R69" s="230">
        <f>ROUND((R67+R68),2)</f>
        <v>1521624.79</v>
      </c>
      <c r="S69" s="230"/>
      <c r="T69" s="247"/>
      <c r="U69" s="245">
        <f>ROUND((U67+U68),2)</f>
        <v>1848073.31</v>
      </c>
      <c r="V69" s="264"/>
    </row>
    <row r="70" spans="2:22" s="137" customFormat="1" ht="12.75" thickBot="1">
      <c r="B70" s="194" t="s">
        <v>119</v>
      </c>
      <c r="C70" s="52"/>
      <c r="D70" s="52"/>
      <c r="E70" s="52"/>
      <c r="F70" s="52"/>
      <c r="G70" s="52"/>
      <c r="H70" s="246">
        <f>'ΓΕΝΙΚΗ ΕΚΜΕΤΑΛΛΕΥΣΗ'!P13+'ΓΕΝΙΚΗ ΕΚΜΕΤΑΛΛΕΥΣΗ'!P14</f>
        <v>1915214.8699999999</v>
      </c>
      <c r="I70" s="52"/>
      <c r="J70" s="52"/>
      <c r="K70" s="52"/>
      <c r="L70" s="52"/>
      <c r="M70" s="52"/>
      <c r="N70" s="246">
        <v>2303929.45</v>
      </c>
      <c r="O70" s="177"/>
      <c r="P70" s="52" t="s">
        <v>118</v>
      </c>
      <c r="Q70" s="52"/>
      <c r="R70" s="244"/>
      <c r="S70" s="244"/>
      <c r="T70" s="52"/>
      <c r="U70" s="245"/>
      <c r="V70" s="42"/>
    </row>
    <row r="71" spans="2:23" ht="12">
      <c r="B71" s="194" t="s">
        <v>121</v>
      </c>
      <c r="C71" s="52"/>
      <c r="D71" s="52"/>
      <c r="E71" s="52"/>
      <c r="F71" s="52"/>
      <c r="G71" s="52"/>
      <c r="H71" s="142">
        <f>SUM(H69+H70)</f>
        <v>727930.45</v>
      </c>
      <c r="I71" s="142"/>
      <c r="J71" s="52"/>
      <c r="K71" s="52"/>
      <c r="L71" s="52"/>
      <c r="M71" s="52"/>
      <c r="N71" s="142">
        <f>SUM(N69+N70)</f>
        <v>807351.24</v>
      </c>
      <c r="O71" s="177"/>
      <c r="P71" s="52" t="s">
        <v>120</v>
      </c>
      <c r="Q71" s="52">
        <v>10015.06</v>
      </c>
      <c r="R71" s="244">
        <f>Q71</f>
        <v>10015.06</v>
      </c>
      <c r="S71" s="244"/>
      <c r="T71" s="52">
        <v>9829.65</v>
      </c>
      <c r="U71" s="245">
        <f>T71</f>
        <v>9829.65</v>
      </c>
      <c r="W71" s="137"/>
    </row>
    <row r="72" spans="2:23" ht="12.75" thickBot="1">
      <c r="B72" s="194" t="s">
        <v>122</v>
      </c>
      <c r="C72" s="52"/>
      <c r="D72" s="52"/>
      <c r="E72" s="52"/>
      <c r="F72" s="52"/>
      <c r="G72" s="52"/>
      <c r="H72" s="52">
        <v>524780.98</v>
      </c>
      <c r="I72" s="52"/>
      <c r="J72" s="52"/>
      <c r="K72" s="52"/>
      <c r="L72" s="52"/>
      <c r="M72" s="52"/>
      <c r="N72" s="52">
        <v>614819.85</v>
      </c>
      <c r="O72" s="177"/>
      <c r="P72" s="52" t="s">
        <v>418</v>
      </c>
      <c r="Q72" s="52"/>
      <c r="R72" s="112">
        <f>R69-R71</f>
        <v>1511609.73</v>
      </c>
      <c r="S72" s="244"/>
      <c r="T72" s="52"/>
      <c r="U72" s="172">
        <f>U69-U71</f>
        <v>1838243.6600000001</v>
      </c>
      <c r="W72" s="41"/>
    </row>
    <row r="73" spans="2:22" ht="12.75" thickTop="1">
      <c r="B73" s="248" t="s">
        <v>504</v>
      </c>
      <c r="C73" s="52"/>
      <c r="D73" s="52"/>
      <c r="E73" s="52"/>
      <c r="F73" s="52"/>
      <c r="G73" s="52"/>
      <c r="H73" s="250">
        <f>H71-H72</f>
        <v>203149.46999999997</v>
      </c>
      <c r="I73" s="142"/>
      <c r="J73" s="52"/>
      <c r="K73" s="52"/>
      <c r="L73" s="52"/>
      <c r="M73" s="52"/>
      <c r="N73" s="250">
        <f>N71-N72</f>
        <v>192531.39</v>
      </c>
      <c r="O73" s="177"/>
      <c r="P73" s="52"/>
      <c r="Q73" s="52"/>
      <c r="R73" s="251"/>
      <c r="S73" s="251"/>
      <c r="T73" s="52"/>
      <c r="U73" s="277"/>
      <c r="V73" s="264"/>
    </row>
    <row r="74" spans="2:21" ht="12.75" thickBot="1">
      <c r="B74" s="194" t="s">
        <v>421</v>
      </c>
      <c r="C74" s="52"/>
      <c r="D74" s="52"/>
      <c r="E74" s="52"/>
      <c r="F74" s="52"/>
      <c r="G74" s="52"/>
      <c r="H74" s="246">
        <v>27432.92</v>
      </c>
      <c r="I74" s="142"/>
      <c r="J74" s="52"/>
      <c r="K74" s="52"/>
      <c r="L74" s="52"/>
      <c r="M74" s="52"/>
      <c r="N74" s="246">
        <v>42951.95</v>
      </c>
      <c r="O74" s="177"/>
      <c r="P74" s="52"/>
      <c r="Q74" s="52"/>
      <c r="R74" s="52"/>
      <c r="S74" s="52"/>
      <c r="T74" s="52"/>
      <c r="U74" s="243"/>
    </row>
    <row r="75" spans="2:21" ht="14.25" customHeight="1">
      <c r="B75" s="173" t="s">
        <v>503</v>
      </c>
      <c r="C75" s="52"/>
      <c r="D75" s="52"/>
      <c r="E75" s="52"/>
      <c r="F75" s="52"/>
      <c r="G75" s="52"/>
      <c r="H75" s="142">
        <f>H73+H74</f>
        <v>230582.38999999996</v>
      </c>
      <c r="I75" s="142"/>
      <c r="J75" s="52"/>
      <c r="K75" s="52"/>
      <c r="L75" s="52"/>
      <c r="M75" s="52"/>
      <c r="N75" s="142">
        <f>N73+N74</f>
        <v>235483.34000000003</v>
      </c>
      <c r="O75" s="177"/>
      <c r="P75" s="270" t="s">
        <v>533</v>
      </c>
      <c r="Q75" s="142"/>
      <c r="R75" s="142"/>
      <c r="S75" s="142"/>
      <c r="T75" s="142"/>
      <c r="U75" s="249"/>
    </row>
    <row r="76" spans="2:21" ht="12">
      <c r="B76" s="173"/>
      <c r="C76" s="142"/>
      <c r="D76" s="142"/>
      <c r="E76" s="142"/>
      <c r="F76" s="142"/>
      <c r="G76" s="52"/>
      <c r="H76" s="142"/>
      <c r="I76" s="142"/>
      <c r="J76" s="52"/>
      <c r="K76" s="52"/>
      <c r="L76" s="52"/>
      <c r="M76" s="52"/>
      <c r="N76" s="142"/>
      <c r="O76" s="177"/>
      <c r="P76" s="271" t="s">
        <v>531</v>
      </c>
      <c r="Q76" s="118"/>
      <c r="R76" s="271">
        <f>1511609.73+214341.62</f>
        <v>1725951.35</v>
      </c>
      <c r="S76" s="14"/>
      <c r="T76" s="271"/>
      <c r="U76" s="338">
        <f>1838243.66-177060.17</f>
        <v>1661183.49</v>
      </c>
    </row>
    <row r="77" spans="2:21" ht="12">
      <c r="B77" s="194" t="s">
        <v>124</v>
      </c>
      <c r="C77" s="52"/>
      <c r="D77" s="52"/>
      <c r="E77" s="52"/>
      <c r="F77" s="52"/>
      <c r="G77" s="52"/>
      <c r="H77" s="52"/>
      <c r="I77" s="52"/>
      <c r="J77" s="52"/>
      <c r="K77" s="52"/>
      <c r="L77" s="52"/>
      <c r="M77" s="52"/>
      <c r="N77" s="52"/>
      <c r="O77" s="177"/>
      <c r="P77" s="271" t="s">
        <v>532</v>
      </c>
      <c r="Q77" s="177"/>
      <c r="R77" s="273">
        <v>-214341.62</v>
      </c>
      <c r="S77" s="44"/>
      <c r="T77" s="271"/>
      <c r="U77" s="339">
        <v>177060.17</v>
      </c>
    </row>
    <row r="78" spans="2:21" ht="12.75" thickBot="1">
      <c r="B78" s="194" t="s">
        <v>125</v>
      </c>
      <c r="C78" s="52"/>
      <c r="D78" s="52"/>
      <c r="E78" s="52"/>
      <c r="F78" s="52">
        <v>78750.87</v>
      </c>
      <c r="G78" s="52"/>
      <c r="H78" s="52"/>
      <c r="I78" s="52"/>
      <c r="J78" s="52"/>
      <c r="K78" s="52"/>
      <c r="L78" s="52">
        <v>77357.65</v>
      </c>
      <c r="M78" s="52"/>
      <c r="N78" s="52"/>
      <c r="O78" s="177"/>
      <c r="P78" s="271" t="s">
        <v>121</v>
      </c>
      <c r="Q78" s="177"/>
      <c r="R78" s="274">
        <f>R76+R77</f>
        <v>1511609.73</v>
      </c>
      <c r="S78" s="270"/>
      <c r="T78" s="271"/>
      <c r="U78" s="275">
        <f>U76+U77</f>
        <v>1838243.66</v>
      </c>
    </row>
    <row r="79" spans="2:21" ht="22.5" customHeight="1" thickTop="1">
      <c r="B79" s="194" t="s">
        <v>126</v>
      </c>
      <c r="C79" s="52"/>
      <c r="D79" s="52"/>
      <c r="E79" s="52"/>
      <c r="F79" s="52">
        <v>5885.11</v>
      </c>
      <c r="G79" s="52"/>
      <c r="H79" s="52"/>
      <c r="I79" s="52"/>
      <c r="J79" s="52"/>
      <c r="K79" s="52"/>
      <c r="L79" s="52">
        <v>175911.81</v>
      </c>
      <c r="M79" s="52"/>
      <c r="N79" s="52"/>
      <c r="O79" s="177"/>
      <c r="P79" s="52"/>
      <c r="Q79" s="177"/>
      <c r="R79" s="52"/>
      <c r="S79" s="52"/>
      <c r="T79" s="52"/>
      <c r="U79" s="188"/>
    </row>
    <row r="80" spans="2:21" ht="24.75" customHeight="1" thickBot="1">
      <c r="B80" s="238" t="s">
        <v>420</v>
      </c>
      <c r="C80" s="52"/>
      <c r="D80" s="52"/>
      <c r="E80" s="52"/>
      <c r="F80" s="143">
        <v>91230</v>
      </c>
      <c r="G80" s="52"/>
      <c r="H80" s="52"/>
      <c r="I80" s="52"/>
      <c r="J80" s="52"/>
      <c r="K80" s="52"/>
      <c r="L80" s="143">
        <v>3684.83</v>
      </c>
      <c r="M80" s="52"/>
      <c r="N80" s="52"/>
      <c r="O80" s="241"/>
      <c r="P80" s="117"/>
      <c r="Q80" s="117" t="s">
        <v>514</v>
      </c>
      <c r="R80" s="244"/>
      <c r="S80" s="117"/>
      <c r="T80" s="244"/>
      <c r="U80" s="272"/>
    </row>
    <row r="81" spans="2:21" ht="24" customHeight="1">
      <c r="B81" s="194"/>
      <c r="C81" s="52"/>
      <c r="D81" s="52"/>
      <c r="E81" s="52"/>
      <c r="F81" s="182">
        <f>SUM(F78:F80)</f>
        <v>175865.97999999998</v>
      </c>
      <c r="G81" s="52"/>
      <c r="H81" s="52"/>
      <c r="I81" s="52"/>
      <c r="J81" s="52"/>
      <c r="K81" s="52"/>
      <c r="L81" s="182">
        <f>SUM(L78:L80)</f>
        <v>256954.28999999998</v>
      </c>
      <c r="M81" s="52"/>
      <c r="N81" s="52"/>
      <c r="O81" s="241"/>
      <c r="P81" s="117" t="s">
        <v>497</v>
      </c>
      <c r="Q81" s="244"/>
      <c r="R81" s="320" t="s">
        <v>424</v>
      </c>
      <c r="S81" s="320"/>
      <c r="T81" s="320"/>
      <c r="U81" s="272"/>
    </row>
    <row r="82" spans="2:21" ht="12">
      <c r="B82" s="194" t="s">
        <v>123</v>
      </c>
      <c r="C82" s="52"/>
      <c r="D82" s="52"/>
      <c r="E82" s="52"/>
      <c r="F82" s="52"/>
      <c r="G82" s="52"/>
      <c r="H82" s="52"/>
      <c r="I82" s="52"/>
      <c r="J82" s="52"/>
      <c r="K82" s="52"/>
      <c r="L82" s="52"/>
      <c r="M82" s="52"/>
      <c r="N82" s="52"/>
      <c r="O82" s="177"/>
      <c r="P82" s="244"/>
      <c r="Q82" s="244"/>
      <c r="R82" s="244"/>
      <c r="S82" s="244"/>
      <c r="T82" s="244"/>
      <c r="U82" s="272"/>
    </row>
    <row r="83" spans="2:21" ht="12">
      <c r="B83" s="194" t="s">
        <v>466</v>
      </c>
      <c r="C83" s="52"/>
      <c r="D83" s="52">
        <v>778.2</v>
      </c>
      <c r="E83" s="52"/>
      <c r="F83" s="52"/>
      <c r="G83" s="52"/>
      <c r="H83" s="52"/>
      <c r="I83" s="52"/>
      <c r="J83" s="52">
        <v>761.2</v>
      </c>
      <c r="K83" s="52"/>
      <c r="L83" s="52"/>
      <c r="M83" s="52"/>
      <c r="N83" s="52"/>
      <c r="O83" s="118"/>
      <c r="P83" s="117"/>
      <c r="Q83" s="244"/>
      <c r="R83" s="244"/>
      <c r="S83" s="117"/>
      <c r="T83" s="244"/>
      <c r="U83" s="272"/>
    </row>
    <row r="84" spans="2:21" ht="12">
      <c r="B84" s="267" t="s">
        <v>519</v>
      </c>
      <c r="C84" s="52"/>
      <c r="D84" s="52">
        <v>455571.9</v>
      </c>
      <c r="E84" s="52"/>
      <c r="F84" s="52"/>
      <c r="G84" s="52"/>
      <c r="H84" s="52"/>
      <c r="I84" s="52"/>
      <c r="J84" s="52">
        <v>0</v>
      </c>
      <c r="K84" s="52"/>
      <c r="L84" s="52"/>
      <c r="M84" s="52"/>
      <c r="N84" s="52"/>
      <c r="O84" s="118"/>
      <c r="P84" s="244"/>
      <c r="Q84" s="244"/>
      <c r="R84" s="244"/>
      <c r="S84" s="230"/>
      <c r="T84" s="244"/>
      <c r="U84" s="272"/>
    </row>
    <row r="85" spans="2:21" ht="12">
      <c r="B85" s="194" t="s">
        <v>127</v>
      </c>
      <c r="C85" s="52"/>
      <c r="D85" s="143">
        <v>689.56</v>
      </c>
      <c r="E85" s="143"/>
      <c r="F85" s="52"/>
      <c r="G85" s="52"/>
      <c r="H85" s="52"/>
      <c r="I85" s="143"/>
      <c r="J85" s="143">
        <v>8147.92</v>
      </c>
      <c r="K85" s="143"/>
      <c r="L85" s="52"/>
      <c r="M85" s="52"/>
      <c r="N85" s="52"/>
      <c r="O85" s="118"/>
      <c r="P85" s="117" t="s">
        <v>423</v>
      </c>
      <c r="Q85" s="244"/>
      <c r="R85" s="230"/>
      <c r="S85" s="117" t="s">
        <v>518</v>
      </c>
      <c r="T85" s="244"/>
      <c r="U85" s="272"/>
    </row>
    <row r="86" spans="2:21" ht="12.75" thickBot="1">
      <c r="B86" s="194" t="s">
        <v>525</v>
      </c>
      <c r="C86" s="52"/>
      <c r="D86" s="228">
        <v>88967.41</v>
      </c>
      <c r="E86" s="143"/>
      <c r="F86" s="246">
        <f>SUM(D83:D86)</f>
        <v>546007.0700000001</v>
      </c>
      <c r="G86" s="52"/>
      <c r="H86" s="246">
        <f>F81-F86</f>
        <v>-370141.0900000001</v>
      </c>
      <c r="I86" s="143"/>
      <c r="J86" s="228">
        <v>0</v>
      </c>
      <c r="K86" s="143"/>
      <c r="L86" s="246">
        <f>SUM(J83:J86)</f>
        <v>8909.12</v>
      </c>
      <c r="M86" s="52"/>
      <c r="N86" s="246">
        <f>L81-L86</f>
        <v>248045.16999999998</v>
      </c>
      <c r="O86" s="118"/>
      <c r="P86" s="117" t="s">
        <v>517</v>
      </c>
      <c r="Q86" s="244"/>
      <c r="R86" s="230"/>
      <c r="S86" s="117" t="s">
        <v>526</v>
      </c>
      <c r="T86" s="244"/>
      <c r="U86" s="272"/>
    </row>
    <row r="87" spans="2:21" ht="12">
      <c r="B87" s="248" t="s">
        <v>522</v>
      </c>
      <c r="C87" s="52"/>
      <c r="D87" s="143"/>
      <c r="E87" s="143"/>
      <c r="F87" s="42"/>
      <c r="G87" s="42"/>
      <c r="H87" s="142">
        <f>ROUND((H75+H86),2)</f>
        <v>-139558.7</v>
      </c>
      <c r="I87" s="143"/>
      <c r="J87" s="143"/>
      <c r="K87" s="143"/>
      <c r="L87" s="52"/>
      <c r="M87" s="52"/>
      <c r="N87" s="142">
        <f>ROUND((N75+N86),2)</f>
        <v>483528.51</v>
      </c>
      <c r="O87" s="118"/>
      <c r="P87" s="244"/>
      <c r="Q87" s="244"/>
      <c r="R87" s="230"/>
      <c r="S87" s="117" t="s">
        <v>129</v>
      </c>
      <c r="T87" s="244"/>
      <c r="U87" s="272"/>
    </row>
    <row r="88" spans="2:21" ht="12">
      <c r="B88" s="194" t="s">
        <v>123</v>
      </c>
      <c r="C88" s="52"/>
      <c r="D88" s="52"/>
      <c r="E88" s="52"/>
      <c r="F88" s="52"/>
      <c r="G88" s="52"/>
      <c r="H88" s="52"/>
      <c r="I88" s="52"/>
      <c r="J88" s="52"/>
      <c r="K88" s="52"/>
      <c r="L88" s="52"/>
      <c r="M88" s="52"/>
      <c r="N88" s="52"/>
      <c r="O88" s="118"/>
      <c r="P88" s="117" t="s">
        <v>528</v>
      </c>
      <c r="Q88" s="244"/>
      <c r="R88" s="230"/>
      <c r="S88" s="117" t="s">
        <v>130</v>
      </c>
      <c r="T88" s="244"/>
      <c r="U88" s="272"/>
    </row>
    <row r="89" spans="2:21" ht="12">
      <c r="B89" s="194" t="s">
        <v>128</v>
      </c>
      <c r="C89" s="52"/>
      <c r="D89" s="52"/>
      <c r="E89" s="52"/>
      <c r="F89" s="52">
        <v>96908.91</v>
      </c>
      <c r="G89" s="52"/>
      <c r="H89" s="52"/>
      <c r="I89" s="52"/>
      <c r="J89" s="52"/>
      <c r="K89" s="52"/>
      <c r="L89" s="52">
        <v>121665.97</v>
      </c>
      <c r="M89" s="52"/>
      <c r="N89" s="52"/>
      <c r="O89" s="118"/>
      <c r="P89" s="117" t="s">
        <v>529</v>
      </c>
      <c r="Q89" s="244"/>
      <c r="R89" s="230"/>
      <c r="S89" s="117" t="s">
        <v>83</v>
      </c>
      <c r="T89" s="244"/>
      <c r="U89" s="272"/>
    </row>
    <row r="90" spans="2:21" ht="24.75" thickBot="1">
      <c r="B90" s="238" t="s">
        <v>422</v>
      </c>
      <c r="C90" s="52"/>
      <c r="D90" s="52"/>
      <c r="E90" s="52"/>
      <c r="F90" s="246">
        <f>F89</f>
        <v>96908.91</v>
      </c>
      <c r="G90" s="52"/>
      <c r="H90" s="246">
        <f>SUM(F89-F90)</f>
        <v>0</v>
      </c>
      <c r="I90" s="52"/>
      <c r="J90" s="52"/>
      <c r="K90" s="52"/>
      <c r="L90" s="246">
        <f>L89</f>
        <v>121665.97</v>
      </c>
      <c r="M90" s="52"/>
      <c r="N90" s="246">
        <v>0</v>
      </c>
      <c r="O90" s="118"/>
      <c r="P90" s="244"/>
      <c r="Q90" s="244"/>
      <c r="R90" s="230"/>
      <c r="S90" s="117" t="s">
        <v>415</v>
      </c>
      <c r="T90" s="244"/>
      <c r="U90" s="272"/>
    </row>
    <row r="91" spans="2:21" ht="15" thickBot="1">
      <c r="B91" s="178" t="s">
        <v>521</v>
      </c>
      <c r="C91" s="142"/>
      <c r="D91" s="52"/>
      <c r="E91" s="52"/>
      <c r="F91" s="52"/>
      <c r="G91" s="52"/>
      <c r="H91" s="112">
        <f>H90+H87</f>
        <v>-139558.7</v>
      </c>
      <c r="I91" s="53"/>
      <c r="J91" s="52"/>
      <c r="K91" s="52"/>
      <c r="L91" s="142"/>
      <c r="M91" s="143"/>
      <c r="N91" s="112">
        <f>N90+N87</f>
        <v>483528.51</v>
      </c>
      <c r="O91" s="118"/>
      <c r="P91" s="244"/>
      <c r="Q91" s="244"/>
      <c r="R91" s="230"/>
      <c r="S91" s="230"/>
      <c r="T91" s="244"/>
      <c r="U91" s="272"/>
    </row>
    <row r="92" spans="2:21" ht="12.75" thickTop="1">
      <c r="B92" s="185"/>
      <c r="C92" s="186"/>
      <c r="D92" s="143"/>
      <c r="E92" s="143"/>
      <c r="F92" s="143"/>
      <c r="G92" s="143"/>
      <c r="H92" s="143"/>
      <c r="I92" s="143"/>
      <c r="J92" s="143"/>
      <c r="K92" s="143"/>
      <c r="L92" s="143"/>
      <c r="M92" s="118"/>
      <c r="N92" s="118"/>
      <c r="O92" s="118"/>
      <c r="P92" s="244"/>
      <c r="Q92" s="244"/>
      <c r="R92" s="230"/>
      <c r="S92" s="230"/>
      <c r="T92" s="244"/>
      <c r="U92" s="272"/>
    </row>
    <row r="93" spans="2:21" ht="12">
      <c r="B93" s="185"/>
      <c r="C93" s="186"/>
      <c r="D93" s="143"/>
      <c r="E93" s="143"/>
      <c r="F93" s="143"/>
      <c r="G93" s="143"/>
      <c r="H93" s="143"/>
      <c r="I93" s="143"/>
      <c r="J93" s="143"/>
      <c r="K93" s="143"/>
      <c r="L93" s="143"/>
      <c r="M93" s="118"/>
      <c r="N93" s="143"/>
      <c r="O93" s="118"/>
      <c r="P93" s="117" t="s">
        <v>530</v>
      </c>
      <c r="Q93" s="244"/>
      <c r="R93" s="230"/>
      <c r="S93" s="117" t="s">
        <v>523</v>
      </c>
      <c r="T93" s="244"/>
      <c r="U93" s="272"/>
    </row>
    <row r="94" spans="2:21" ht="12">
      <c r="B94" s="240"/>
      <c r="C94" s="186"/>
      <c r="D94" s="143"/>
      <c r="E94" s="143"/>
      <c r="F94" s="143"/>
      <c r="G94" s="143"/>
      <c r="H94" s="143"/>
      <c r="I94" s="143"/>
      <c r="J94" s="143"/>
      <c r="K94" s="143"/>
      <c r="L94" s="143"/>
      <c r="M94" s="118"/>
      <c r="N94" s="205"/>
      <c r="O94" s="118"/>
      <c r="P94" s="117" t="s">
        <v>535</v>
      </c>
      <c r="Q94" s="244"/>
      <c r="R94" s="230"/>
      <c r="S94" s="117" t="s">
        <v>524</v>
      </c>
      <c r="T94" s="244"/>
      <c r="U94" s="272"/>
    </row>
    <row r="95" spans="2:21" ht="12">
      <c r="B95" s="240"/>
      <c r="C95" s="186"/>
      <c r="D95" s="143"/>
      <c r="E95" s="143"/>
      <c r="F95" s="143"/>
      <c r="G95" s="143"/>
      <c r="H95" s="143"/>
      <c r="I95" s="143"/>
      <c r="J95" s="143"/>
      <c r="K95" s="143"/>
      <c r="L95" s="143"/>
      <c r="M95" s="118"/>
      <c r="N95" s="143"/>
      <c r="O95" s="118"/>
      <c r="P95" s="244"/>
      <c r="Q95" s="244"/>
      <c r="R95" s="230"/>
      <c r="S95" s="117" t="s">
        <v>527</v>
      </c>
      <c r="T95" s="244"/>
      <c r="U95" s="272"/>
    </row>
    <row r="96" spans="2:21" ht="12">
      <c r="B96" s="240"/>
      <c r="C96" s="186"/>
      <c r="D96" s="143"/>
      <c r="E96" s="143"/>
      <c r="F96" s="143"/>
      <c r="G96" s="143"/>
      <c r="H96" s="205"/>
      <c r="I96" s="143"/>
      <c r="J96" s="143"/>
      <c r="K96" s="143"/>
      <c r="L96" s="143"/>
      <c r="M96" s="118"/>
      <c r="N96" s="205"/>
      <c r="O96" s="118"/>
      <c r="P96" s="52"/>
      <c r="Q96" s="177"/>
      <c r="R96" s="187"/>
      <c r="S96" s="187"/>
      <c r="T96" s="177"/>
      <c r="U96" s="188"/>
    </row>
    <row r="97" spans="2:21" s="259" customFormat="1" ht="12.75">
      <c r="B97" s="313" t="s">
        <v>536</v>
      </c>
      <c r="C97" s="314"/>
      <c r="D97" s="314"/>
      <c r="E97" s="314"/>
      <c r="F97" s="314"/>
      <c r="G97" s="314"/>
      <c r="H97" s="314"/>
      <c r="I97" s="314"/>
      <c r="J97" s="314"/>
      <c r="K97" s="314"/>
      <c r="L97" s="314"/>
      <c r="M97" s="314"/>
      <c r="N97" s="314"/>
      <c r="O97" s="314"/>
      <c r="P97" s="314"/>
      <c r="Q97" s="314"/>
      <c r="R97" s="314"/>
      <c r="S97" s="314"/>
      <c r="T97" s="314"/>
      <c r="U97" s="315"/>
    </row>
    <row r="98" spans="2:21" s="259" customFormat="1" ht="12.75">
      <c r="B98" s="310" t="s">
        <v>537</v>
      </c>
      <c r="C98" s="311"/>
      <c r="D98" s="311"/>
      <c r="E98" s="311"/>
      <c r="F98" s="311"/>
      <c r="G98" s="311"/>
      <c r="H98" s="311"/>
      <c r="I98" s="311"/>
      <c r="J98" s="311"/>
      <c r="K98" s="311"/>
      <c r="L98" s="311"/>
      <c r="M98" s="311"/>
      <c r="N98" s="311"/>
      <c r="O98" s="311"/>
      <c r="P98" s="311"/>
      <c r="Q98" s="311"/>
      <c r="R98" s="311"/>
      <c r="S98" s="311"/>
      <c r="T98" s="311"/>
      <c r="U98" s="312"/>
    </row>
    <row r="99" spans="2:21" s="259" customFormat="1" ht="12" customHeight="1">
      <c r="B99" s="308"/>
      <c r="C99" s="289"/>
      <c r="D99" s="289"/>
      <c r="E99" s="289"/>
      <c r="F99" s="289"/>
      <c r="G99" s="289"/>
      <c r="H99" s="289"/>
      <c r="I99" s="289"/>
      <c r="J99" s="289"/>
      <c r="K99" s="289"/>
      <c r="L99" s="289"/>
      <c r="M99" s="289"/>
      <c r="N99" s="289"/>
      <c r="O99" s="289"/>
      <c r="P99" s="289"/>
      <c r="Q99" s="289"/>
      <c r="R99" s="289"/>
      <c r="S99" s="289"/>
      <c r="T99" s="289"/>
      <c r="U99" s="309"/>
    </row>
    <row r="100" spans="2:21" s="259" customFormat="1" ht="12">
      <c r="B100" s="185"/>
      <c r="C100" s="186"/>
      <c r="D100" s="187"/>
      <c r="E100" s="187"/>
      <c r="F100" s="187"/>
      <c r="G100" s="187"/>
      <c r="H100" s="187"/>
      <c r="I100" s="187"/>
      <c r="J100" s="187"/>
      <c r="K100" s="187"/>
      <c r="L100" s="187"/>
      <c r="M100" s="187"/>
      <c r="N100" s="187"/>
      <c r="O100" s="187"/>
      <c r="P100" s="52"/>
      <c r="Q100" s="177"/>
      <c r="R100" s="187"/>
      <c r="S100" s="187"/>
      <c r="T100" s="177"/>
      <c r="U100" s="188"/>
    </row>
    <row r="101" spans="2:21" s="259" customFormat="1" ht="12">
      <c r="B101" s="185"/>
      <c r="C101" s="186"/>
      <c r="D101" s="187"/>
      <c r="E101" s="187"/>
      <c r="F101" s="187"/>
      <c r="G101" s="187"/>
      <c r="H101" s="187"/>
      <c r="I101" s="187"/>
      <c r="J101" s="187"/>
      <c r="K101" s="187"/>
      <c r="L101" s="187"/>
      <c r="M101" s="187"/>
      <c r="N101" s="187"/>
      <c r="O101" s="187"/>
      <c r="P101" s="52"/>
      <c r="Q101" s="177"/>
      <c r="R101" s="187"/>
      <c r="S101" s="187"/>
      <c r="T101" s="177"/>
      <c r="U101" s="188"/>
    </row>
    <row r="102" spans="2:21" s="259" customFormat="1" ht="12">
      <c r="B102" s="185"/>
      <c r="C102" s="186"/>
      <c r="D102" s="187"/>
      <c r="E102" s="187"/>
      <c r="F102" s="187"/>
      <c r="G102" s="187"/>
      <c r="H102" s="187"/>
      <c r="I102" s="187"/>
      <c r="J102" s="187"/>
      <c r="K102" s="187"/>
      <c r="L102" s="187"/>
      <c r="M102" s="187"/>
      <c r="N102" s="187"/>
      <c r="O102" s="187"/>
      <c r="P102" s="52"/>
      <c r="Q102" s="177"/>
      <c r="R102" s="187"/>
      <c r="S102" s="187"/>
      <c r="T102" s="177"/>
      <c r="U102" s="188"/>
    </row>
    <row r="103" spans="2:21" s="259" customFormat="1" ht="12">
      <c r="B103" s="185"/>
      <c r="C103" s="186"/>
      <c r="D103" s="187"/>
      <c r="E103" s="187"/>
      <c r="F103" s="187"/>
      <c r="G103" s="187"/>
      <c r="H103" s="187"/>
      <c r="I103" s="187"/>
      <c r="J103" s="187"/>
      <c r="K103" s="187"/>
      <c r="L103" s="187"/>
      <c r="M103" s="187"/>
      <c r="N103" s="187"/>
      <c r="O103" s="187"/>
      <c r="P103" s="52"/>
      <c r="Q103" s="177"/>
      <c r="R103" s="187"/>
      <c r="S103" s="187"/>
      <c r="T103" s="177"/>
      <c r="U103" s="188"/>
    </row>
    <row r="104" spans="2:21" s="259" customFormat="1" ht="12">
      <c r="B104" s="185"/>
      <c r="C104" s="186"/>
      <c r="D104" s="187"/>
      <c r="E104" s="187"/>
      <c r="F104" s="187"/>
      <c r="G104" s="187"/>
      <c r="H104" s="187"/>
      <c r="I104" s="187"/>
      <c r="J104" s="187"/>
      <c r="K104" s="187"/>
      <c r="L104" s="187"/>
      <c r="M104" s="187"/>
      <c r="N104" s="187"/>
      <c r="O104" s="187"/>
      <c r="P104" s="52"/>
      <c r="Q104" s="177"/>
      <c r="R104" s="187"/>
      <c r="S104" s="187"/>
      <c r="T104" s="177"/>
      <c r="U104" s="188"/>
    </row>
    <row r="105" spans="2:21" s="259" customFormat="1" ht="12">
      <c r="B105" s="185"/>
      <c r="C105" s="186"/>
      <c r="D105" s="187"/>
      <c r="E105" s="187"/>
      <c r="F105" s="187"/>
      <c r="G105" s="187"/>
      <c r="H105" s="187"/>
      <c r="I105" s="187"/>
      <c r="J105" s="187"/>
      <c r="K105" s="187"/>
      <c r="L105" s="187"/>
      <c r="M105" s="187"/>
      <c r="N105" s="187"/>
      <c r="O105" s="187"/>
      <c r="P105" s="52"/>
      <c r="Q105" s="177"/>
      <c r="R105" s="187"/>
      <c r="S105" s="187"/>
      <c r="T105" s="177"/>
      <c r="U105" s="188"/>
    </row>
    <row r="106" spans="2:21" s="259" customFormat="1" ht="12">
      <c r="B106" s="185"/>
      <c r="C106" s="186"/>
      <c r="D106" s="187"/>
      <c r="E106" s="187"/>
      <c r="F106" s="187"/>
      <c r="G106" s="187"/>
      <c r="H106" s="187"/>
      <c r="I106" s="187"/>
      <c r="J106" s="187"/>
      <c r="K106" s="187"/>
      <c r="L106" s="187"/>
      <c r="M106" s="187"/>
      <c r="N106" s="187"/>
      <c r="O106" s="187"/>
      <c r="P106" s="52"/>
      <c r="Q106" s="177"/>
      <c r="R106" s="187"/>
      <c r="S106" s="187"/>
      <c r="T106" s="177"/>
      <c r="U106" s="188"/>
    </row>
    <row r="107" spans="2:21" s="259" customFormat="1" ht="12">
      <c r="B107" s="185"/>
      <c r="C107" s="186"/>
      <c r="D107" s="187"/>
      <c r="E107" s="187"/>
      <c r="F107" s="187"/>
      <c r="G107" s="187"/>
      <c r="H107" s="187"/>
      <c r="I107" s="187"/>
      <c r="J107" s="187"/>
      <c r="K107" s="187"/>
      <c r="L107" s="187"/>
      <c r="M107" s="187"/>
      <c r="N107" s="187"/>
      <c r="O107" s="187"/>
      <c r="P107" s="52"/>
      <c r="Q107" s="177"/>
      <c r="R107" s="187"/>
      <c r="S107" s="187"/>
      <c r="T107" s="177"/>
      <c r="U107" s="188"/>
    </row>
    <row r="108" spans="2:21" s="259" customFormat="1" ht="12">
      <c r="B108" s="185"/>
      <c r="C108" s="186"/>
      <c r="D108" s="187"/>
      <c r="E108" s="187"/>
      <c r="F108" s="187"/>
      <c r="G108" s="187"/>
      <c r="H108" s="187"/>
      <c r="I108" s="187"/>
      <c r="J108" s="187"/>
      <c r="K108" s="187"/>
      <c r="L108" s="187"/>
      <c r="M108" s="187"/>
      <c r="N108" s="187"/>
      <c r="O108" s="187"/>
      <c r="P108" s="52"/>
      <c r="Q108" s="177"/>
      <c r="R108" s="187"/>
      <c r="S108" s="187"/>
      <c r="T108" s="177"/>
      <c r="U108" s="188"/>
    </row>
    <row r="109" spans="2:21" s="259" customFormat="1" ht="12">
      <c r="B109" s="185"/>
      <c r="C109" s="186"/>
      <c r="D109" s="187"/>
      <c r="E109" s="187"/>
      <c r="F109" s="187"/>
      <c r="G109" s="187"/>
      <c r="H109" s="187"/>
      <c r="I109" s="187"/>
      <c r="J109" s="187"/>
      <c r="K109" s="187"/>
      <c r="L109" s="187"/>
      <c r="M109" s="187"/>
      <c r="N109" s="187"/>
      <c r="O109" s="187"/>
      <c r="P109" s="52"/>
      <c r="Q109" s="177"/>
      <c r="R109" s="187"/>
      <c r="S109" s="187"/>
      <c r="T109" s="177"/>
      <c r="U109" s="188"/>
    </row>
    <row r="110" spans="2:21" s="259" customFormat="1" ht="12">
      <c r="B110" s="185"/>
      <c r="C110" s="186"/>
      <c r="D110" s="187"/>
      <c r="E110" s="187"/>
      <c r="F110" s="187"/>
      <c r="G110" s="187"/>
      <c r="H110" s="187"/>
      <c r="I110" s="187"/>
      <c r="J110" s="187"/>
      <c r="K110" s="187"/>
      <c r="L110" s="187"/>
      <c r="M110" s="187"/>
      <c r="N110" s="187"/>
      <c r="O110" s="187"/>
      <c r="P110" s="52"/>
      <c r="Q110" s="177"/>
      <c r="R110" s="187"/>
      <c r="S110" s="187"/>
      <c r="T110" s="177"/>
      <c r="U110" s="188"/>
    </row>
    <row r="111" spans="2:21" s="259" customFormat="1" ht="12">
      <c r="B111" s="185"/>
      <c r="C111" s="186"/>
      <c r="D111" s="187"/>
      <c r="E111" s="187"/>
      <c r="F111" s="187"/>
      <c r="G111" s="187"/>
      <c r="H111" s="187"/>
      <c r="I111" s="187"/>
      <c r="J111" s="187"/>
      <c r="K111" s="187"/>
      <c r="L111" s="187"/>
      <c r="M111" s="187"/>
      <c r="N111" s="187"/>
      <c r="O111" s="187"/>
      <c r="P111" s="52"/>
      <c r="Q111" s="177"/>
      <c r="R111" s="187"/>
      <c r="S111" s="187"/>
      <c r="T111" s="177"/>
      <c r="U111" s="188"/>
    </row>
    <row r="112" spans="2:21" s="259" customFormat="1" ht="12">
      <c r="B112" s="185"/>
      <c r="C112" s="186"/>
      <c r="D112" s="187"/>
      <c r="E112" s="187"/>
      <c r="F112" s="187"/>
      <c r="G112" s="187"/>
      <c r="H112" s="187"/>
      <c r="I112" s="187"/>
      <c r="J112" s="187"/>
      <c r="K112" s="187"/>
      <c r="L112" s="187"/>
      <c r="M112" s="187"/>
      <c r="N112" s="187"/>
      <c r="O112" s="187"/>
      <c r="P112" s="52"/>
      <c r="Q112" s="177"/>
      <c r="R112" s="187"/>
      <c r="S112" s="187"/>
      <c r="T112" s="177"/>
      <c r="U112" s="188"/>
    </row>
    <row r="113" spans="2:21" s="259" customFormat="1" ht="12">
      <c r="B113" s="185"/>
      <c r="C113" s="186"/>
      <c r="D113" s="187"/>
      <c r="E113" s="187"/>
      <c r="F113" s="187"/>
      <c r="G113" s="187"/>
      <c r="H113" s="187"/>
      <c r="I113" s="187"/>
      <c r="J113" s="187"/>
      <c r="K113" s="187"/>
      <c r="L113" s="187"/>
      <c r="M113" s="187"/>
      <c r="N113" s="187"/>
      <c r="O113" s="187"/>
      <c r="P113" s="52"/>
      <c r="Q113" s="177"/>
      <c r="R113" s="187"/>
      <c r="S113" s="187"/>
      <c r="T113" s="177"/>
      <c r="U113" s="188"/>
    </row>
    <row r="114" spans="2:21" s="259" customFormat="1" ht="12">
      <c r="B114" s="185"/>
      <c r="C114" s="186"/>
      <c r="D114" s="187"/>
      <c r="E114" s="187"/>
      <c r="F114" s="187"/>
      <c r="G114" s="187"/>
      <c r="H114" s="187"/>
      <c r="I114" s="187"/>
      <c r="J114" s="187"/>
      <c r="K114" s="187"/>
      <c r="L114" s="187"/>
      <c r="M114" s="187"/>
      <c r="N114" s="187"/>
      <c r="O114" s="187"/>
      <c r="P114" s="52"/>
      <c r="Q114" s="177"/>
      <c r="R114" s="187"/>
      <c r="S114" s="187"/>
      <c r="T114" s="177"/>
      <c r="U114" s="188"/>
    </row>
    <row r="115" spans="2:21" s="259" customFormat="1" ht="12">
      <c r="B115" s="185"/>
      <c r="C115" s="186"/>
      <c r="D115" s="187"/>
      <c r="E115" s="187"/>
      <c r="F115" s="187"/>
      <c r="G115" s="187"/>
      <c r="H115" s="187"/>
      <c r="I115" s="187"/>
      <c r="J115" s="187"/>
      <c r="K115" s="187"/>
      <c r="L115" s="187"/>
      <c r="M115" s="187"/>
      <c r="N115" s="187"/>
      <c r="O115" s="187"/>
      <c r="P115" s="52"/>
      <c r="Q115" s="177"/>
      <c r="R115" s="187"/>
      <c r="S115" s="187"/>
      <c r="T115" s="177"/>
      <c r="U115" s="188"/>
    </row>
    <row r="116" spans="2:21" s="259" customFormat="1" ht="12">
      <c r="B116" s="185"/>
      <c r="C116" s="186"/>
      <c r="D116" s="187"/>
      <c r="E116" s="187"/>
      <c r="F116" s="187"/>
      <c r="G116" s="187"/>
      <c r="H116" s="187"/>
      <c r="I116" s="187"/>
      <c r="J116" s="187"/>
      <c r="K116" s="187"/>
      <c r="L116" s="187"/>
      <c r="M116" s="187"/>
      <c r="N116" s="187"/>
      <c r="O116" s="187"/>
      <c r="P116" s="52"/>
      <c r="Q116" s="177"/>
      <c r="R116" s="187"/>
      <c r="S116" s="187"/>
      <c r="T116" s="177"/>
      <c r="U116" s="188"/>
    </row>
    <row r="117" spans="2:21" s="259" customFormat="1" ht="12">
      <c r="B117" s="185"/>
      <c r="C117" s="186"/>
      <c r="D117" s="187"/>
      <c r="E117" s="187"/>
      <c r="F117" s="187"/>
      <c r="G117" s="187"/>
      <c r="H117" s="187"/>
      <c r="I117" s="187"/>
      <c r="J117" s="187"/>
      <c r="K117" s="187"/>
      <c r="L117" s="187"/>
      <c r="M117" s="187"/>
      <c r="N117" s="187"/>
      <c r="O117" s="187"/>
      <c r="P117" s="52"/>
      <c r="Q117" s="177"/>
      <c r="R117" s="187"/>
      <c r="S117" s="187"/>
      <c r="T117" s="177"/>
      <c r="U117" s="188"/>
    </row>
    <row r="118" spans="2:21" s="259" customFormat="1" ht="12">
      <c r="B118" s="185"/>
      <c r="C118" s="186"/>
      <c r="D118" s="187"/>
      <c r="E118" s="187"/>
      <c r="F118" s="187"/>
      <c r="G118" s="187"/>
      <c r="H118" s="187"/>
      <c r="I118" s="187"/>
      <c r="J118" s="187"/>
      <c r="K118" s="187"/>
      <c r="L118" s="187"/>
      <c r="M118" s="187"/>
      <c r="N118" s="187"/>
      <c r="O118" s="187"/>
      <c r="P118" s="52"/>
      <c r="Q118" s="177"/>
      <c r="R118" s="187"/>
      <c r="S118" s="187"/>
      <c r="T118" s="177"/>
      <c r="U118" s="188"/>
    </row>
    <row r="119" spans="2:21" s="259" customFormat="1" ht="12">
      <c r="B119" s="185"/>
      <c r="C119" s="186"/>
      <c r="D119" s="187"/>
      <c r="E119" s="187"/>
      <c r="F119" s="187"/>
      <c r="G119" s="187"/>
      <c r="H119" s="187"/>
      <c r="I119" s="187"/>
      <c r="J119" s="187"/>
      <c r="K119" s="187"/>
      <c r="L119" s="187"/>
      <c r="M119" s="187"/>
      <c r="N119" s="187"/>
      <c r="O119" s="187"/>
      <c r="P119" s="52"/>
      <c r="Q119" s="177"/>
      <c r="R119" s="187"/>
      <c r="S119" s="187"/>
      <c r="T119" s="177"/>
      <c r="U119" s="188"/>
    </row>
    <row r="120" spans="2:21" s="259" customFormat="1" ht="12">
      <c r="B120" s="185"/>
      <c r="C120" s="186"/>
      <c r="D120" s="187"/>
      <c r="E120" s="187"/>
      <c r="F120" s="187"/>
      <c r="G120" s="187"/>
      <c r="H120" s="187"/>
      <c r="I120" s="187"/>
      <c r="J120" s="187"/>
      <c r="K120" s="187"/>
      <c r="L120" s="187"/>
      <c r="M120" s="187"/>
      <c r="N120" s="187"/>
      <c r="O120" s="187"/>
      <c r="P120" s="52"/>
      <c r="Q120" s="177"/>
      <c r="R120" s="187"/>
      <c r="S120" s="187"/>
      <c r="T120" s="177"/>
      <c r="U120" s="188"/>
    </row>
    <row r="121" spans="2:21" s="259" customFormat="1" ht="12">
      <c r="B121" s="185"/>
      <c r="C121" s="186"/>
      <c r="D121" s="187"/>
      <c r="E121" s="187"/>
      <c r="F121" s="187"/>
      <c r="G121" s="187"/>
      <c r="H121" s="187"/>
      <c r="I121" s="187"/>
      <c r="J121" s="187"/>
      <c r="K121" s="187"/>
      <c r="L121" s="187"/>
      <c r="M121" s="187"/>
      <c r="N121" s="187"/>
      <c r="O121" s="187"/>
      <c r="P121" s="52"/>
      <c r="Q121" s="177"/>
      <c r="R121" s="187"/>
      <c r="S121" s="187"/>
      <c r="T121" s="177"/>
      <c r="U121" s="188"/>
    </row>
    <row r="122" spans="2:21" s="259" customFormat="1" ht="12">
      <c r="B122" s="185"/>
      <c r="C122" s="186"/>
      <c r="D122" s="187"/>
      <c r="E122" s="187"/>
      <c r="F122" s="187"/>
      <c r="G122" s="187"/>
      <c r="H122" s="187"/>
      <c r="I122" s="187"/>
      <c r="J122" s="187"/>
      <c r="K122" s="187"/>
      <c r="L122" s="187"/>
      <c r="M122" s="187"/>
      <c r="N122" s="187"/>
      <c r="O122" s="187"/>
      <c r="P122" s="52"/>
      <c r="Q122" s="177"/>
      <c r="R122" s="187"/>
      <c r="S122" s="187"/>
      <c r="T122" s="177"/>
      <c r="U122" s="188"/>
    </row>
    <row r="123" spans="2:21" s="259" customFormat="1" ht="12">
      <c r="B123" s="185"/>
      <c r="C123" s="186"/>
      <c r="D123" s="187"/>
      <c r="E123" s="187"/>
      <c r="F123" s="187"/>
      <c r="G123" s="187"/>
      <c r="H123" s="187"/>
      <c r="I123" s="187"/>
      <c r="J123" s="187"/>
      <c r="K123" s="187"/>
      <c r="L123" s="187"/>
      <c r="M123" s="187"/>
      <c r="N123" s="187"/>
      <c r="O123" s="187"/>
      <c r="P123" s="52"/>
      <c r="Q123" s="177"/>
      <c r="R123" s="187"/>
      <c r="S123" s="187"/>
      <c r="T123" s="177"/>
      <c r="U123" s="188"/>
    </row>
    <row r="124" spans="2:21" s="259" customFormat="1" ht="12">
      <c r="B124" s="280" t="s">
        <v>538</v>
      </c>
      <c r="C124" s="305"/>
      <c r="D124" s="305"/>
      <c r="E124" s="305"/>
      <c r="F124" s="305"/>
      <c r="G124" s="305"/>
      <c r="H124" s="305"/>
      <c r="I124" s="305"/>
      <c r="J124" s="305"/>
      <c r="K124" s="305"/>
      <c r="L124" s="305"/>
      <c r="M124" s="305"/>
      <c r="N124" s="305"/>
      <c r="O124" s="305"/>
      <c r="P124" s="305"/>
      <c r="Q124" s="305"/>
      <c r="R124" s="305"/>
      <c r="S124" s="305"/>
      <c r="T124" s="305"/>
      <c r="U124" s="306"/>
    </row>
    <row r="125" spans="2:21" s="259" customFormat="1" ht="12">
      <c r="B125" s="280" t="s">
        <v>539</v>
      </c>
      <c r="C125" s="305"/>
      <c r="D125" s="305"/>
      <c r="E125" s="305"/>
      <c r="F125" s="305"/>
      <c r="G125" s="305"/>
      <c r="H125" s="305"/>
      <c r="I125" s="305"/>
      <c r="J125" s="305"/>
      <c r="K125" s="305"/>
      <c r="L125" s="305"/>
      <c r="M125" s="305"/>
      <c r="N125" s="305"/>
      <c r="O125" s="305"/>
      <c r="P125" s="305"/>
      <c r="Q125" s="305"/>
      <c r="R125" s="305"/>
      <c r="S125" s="305"/>
      <c r="T125" s="305"/>
      <c r="U125" s="306"/>
    </row>
    <row r="126" spans="2:21" s="259" customFormat="1" ht="12">
      <c r="B126" s="185"/>
      <c r="C126" s="186"/>
      <c r="D126" s="187"/>
      <c r="E126" s="187"/>
      <c r="F126" s="187"/>
      <c r="G126" s="187"/>
      <c r="H126" s="187"/>
      <c r="I126" s="187"/>
      <c r="J126" s="187"/>
      <c r="K126" s="187"/>
      <c r="L126" s="187"/>
      <c r="M126" s="187"/>
      <c r="N126" s="187"/>
      <c r="O126" s="187"/>
      <c r="P126" s="52"/>
      <c r="Q126" s="177"/>
      <c r="R126" s="187"/>
      <c r="S126" s="187"/>
      <c r="T126" s="177"/>
      <c r="U126" s="188"/>
    </row>
    <row r="127" spans="2:21" s="259" customFormat="1" ht="12">
      <c r="B127" s="185"/>
      <c r="C127" s="186"/>
      <c r="D127" s="187"/>
      <c r="E127" s="187"/>
      <c r="F127" s="187"/>
      <c r="G127" s="187"/>
      <c r="H127" s="187"/>
      <c r="I127" s="187"/>
      <c r="J127" s="187"/>
      <c r="K127" s="187"/>
      <c r="L127" s="187"/>
      <c r="M127" s="187"/>
      <c r="N127" s="187"/>
      <c r="O127" s="187"/>
      <c r="P127" s="52"/>
      <c r="Q127" s="177"/>
      <c r="R127" s="187"/>
      <c r="S127" s="187"/>
      <c r="T127" s="177"/>
      <c r="U127" s="188"/>
    </row>
    <row r="128" spans="2:21" s="259" customFormat="1" ht="12">
      <c r="B128" s="185"/>
      <c r="C128" s="186"/>
      <c r="D128" s="187"/>
      <c r="E128" s="187"/>
      <c r="F128" s="187"/>
      <c r="G128" s="187"/>
      <c r="H128" s="187"/>
      <c r="I128" s="187"/>
      <c r="J128" s="187"/>
      <c r="K128" s="187"/>
      <c r="L128" s="187"/>
      <c r="M128" s="187"/>
      <c r="N128" s="187"/>
      <c r="O128" s="187"/>
      <c r="P128" s="52"/>
      <c r="Q128" s="177"/>
      <c r="R128" s="187"/>
      <c r="S128" s="187"/>
      <c r="T128" s="177"/>
      <c r="U128" s="188"/>
    </row>
    <row r="129" spans="2:21" s="259" customFormat="1" ht="12">
      <c r="B129" s="185"/>
      <c r="C129" s="186"/>
      <c r="D129" s="187"/>
      <c r="E129" s="187"/>
      <c r="F129" s="187"/>
      <c r="G129" s="187"/>
      <c r="H129" s="187"/>
      <c r="I129" s="187"/>
      <c r="J129" s="187"/>
      <c r="K129" s="187"/>
      <c r="L129" s="187"/>
      <c r="M129" s="187"/>
      <c r="N129" s="187"/>
      <c r="O129" s="187"/>
      <c r="P129" s="52"/>
      <c r="Q129" s="177"/>
      <c r="R129" s="187"/>
      <c r="S129" s="187"/>
      <c r="T129" s="177"/>
      <c r="U129" s="188"/>
    </row>
    <row r="130" spans="2:21" s="259" customFormat="1" ht="12">
      <c r="B130" s="185"/>
      <c r="C130" s="186"/>
      <c r="D130" s="187"/>
      <c r="E130" s="187"/>
      <c r="F130" s="187"/>
      <c r="G130" s="187"/>
      <c r="H130" s="187"/>
      <c r="I130" s="187"/>
      <c r="J130" s="187"/>
      <c r="K130" s="187"/>
      <c r="L130" s="187"/>
      <c r="M130" s="187"/>
      <c r="N130" s="187"/>
      <c r="O130" s="187"/>
      <c r="P130" s="52"/>
      <c r="Q130" s="177"/>
      <c r="R130" s="187"/>
      <c r="S130" s="187"/>
      <c r="T130" s="177"/>
      <c r="U130" s="188"/>
    </row>
    <row r="131" spans="2:21" s="259" customFormat="1" ht="12">
      <c r="B131" s="185"/>
      <c r="C131" s="186"/>
      <c r="D131" s="187"/>
      <c r="E131" s="187"/>
      <c r="F131" s="307" t="s">
        <v>540</v>
      </c>
      <c r="G131" s="307"/>
      <c r="H131" s="307"/>
      <c r="I131" s="307"/>
      <c r="J131" s="307"/>
      <c r="K131" s="187"/>
      <c r="L131" s="187"/>
      <c r="N131" s="278" t="s">
        <v>546</v>
      </c>
      <c r="O131" s="278"/>
      <c r="Q131" s="177"/>
      <c r="R131" s="187"/>
      <c r="S131" s="187"/>
      <c r="T131" s="177"/>
      <c r="U131" s="188"/>
    </row>
    <row r="132" spans="2:21" s="259" customFormat="1" ht="12">
      <c r="B132" s="185"/>
      <c r="C132" s="186"/>
      <c r="D132" s="187"/>
      <c r="E132" s="187"/>
      <c r="F132" s="307" t="s">
        <v>541</v>
      </c>
      <c r="G132" s="307"/>
      <c r="H132" s="307"/>
      <c r="I132" s="307"/>
      <c r="J132" s="307"/>
      <c r="K132" s="187"/>
      <c r="L132" s="187"/>
      <c r="N132" s="278" t="s">
        <v>547</v>
      </c>
      <c r="O132" s="278"/>
      <c r="Q132" s="177"/>
      <c r="R132" s="187"/>
      <c r="S132" s="187"/>
      <c r="T132" s="177"/>
      <c r="U132" s="188"/>
    </row>
    <row r="133" spans="2:21" s="259" customFormat="1" ht="12">
      <c r="B133" s="185"/>
      <c r="C133" s="186"/>
      <c r="D133" s="187"/>
      <c r="E133" s="187"/>
      <c r="F133" s="278"/>
      <c r="G133" s="278"/>
      <c r="H133" s="278"/>
      <c r="I133" s="278"/>
      <c r="J133" s="278"/>
      <c r="K133" s="187"/>
      <c r="L133" s="187"/>
      <c r="M133" s="278"/>
      <c r="N133" s="278"/>
      <c r="O133" s="278"/>
      <c r="Q133" s="177"/>
      <c r="R133" s="187"/>
      <c r="S133" s="187"/>
      <c r="T133" s="177"/>
      <c r="U133" s="188"/>
    </row>
    <row r="134" spans="2:21" s="259" customFormat="1" ht="12">
      <c r="B134" s="280" t="s">
        <v>542</v>
      </c>
      <c r="C134" s="305"/>
      <c r="D134" s="305"/>
      <c r="E134" s="305"/>
      <c r="F134" s="305"/>
      <c r="G134" s="305"/>
      <c r="H134" s="305"/>
      <c r="I134" s="305"/>
      <c r="J134" s="305"/>
      <c r="K134" s="305"/>
      <c r="L134" s="305"/>
      <c r="M134" s="305"/>
      <c r="N134" s="305"/>
      <c r="O134" s="305"/>
      <c r="P134" s="305"/>
      <c r="Q134" s="305"/>
      <c r="R134" s="305"/>
      <c r="S134" s="305"/>
      <c r="T134" s="305"/>
      <c r="U134" s="306"/>
    </row>
    <row r="135" spans="2:21" s="259" customFormat="1" ht="12">
      <c r="B135" s="280" t="s">
        <v>543</v>
      </c>
      <c r="C135" s="305"/>
      <c r="D135" s="305"/>
      <c r="E135" s="305"/>
      <c r="F135" s="305"/>
      <c r="G135" s="305"/>
      <c r="H135" s="305"/>
      <c r="I135" s="305"/>
      <c r="J135" s="305"/>
      <c r="K135" s="305"/>
      <c r="L135" s="305"/>
      <c r="M135" s="305"/>
      <c r="N135" s="305"/>
      <c r="O135" s="305"/>
      <c r="P135" s="305"/>
      <c r="Q135" s="305"/>
      <c r="R135" s="305"/>
      <c r="S135" s="305"/>
      <c r="T135" s="305"/>
      <c r="U135" s="306"/>
    </row>
    <row r="136" spans="2:21" s="259" customFormat="1" ht="12">
      <c r="B136" s="280" t="s">
        <v>544</v>
      </c>
      <c r="C136" s="305"/>
      <c r="D136" s="305"/>
      <c r="E136" s="305"/>
      <c r="F136" s="305"/>
      <c r="G136" s="305"/>
      <c r="H136" s="305"/>
      <c r="I136" s="305"/>
      <c r="J136" s="305"/>
      <c r="K136" s="305"/>
      <c r="L136" s="305"/>
      <c r="M136" s="305"/>
      <c r="N136" s="305"/>
      <c r="O136" s="305"/>
      <c r="P136" s="305"/>
      <c r="Q136" s="305"/>
      <c r="R136" s="305"/>
      <c r="S136" s="305"/>
      <c r="T136" s="305"/>
      <c r="U136" s="306"/>
    </row>
    <row r="137" spans="2:21" s="259" customFormat="1" ht="12.75" thickBot="1">
      <c r="B137" s="316" t="s">
        <v>545</v>
      </c>
      <c r="C137" s="317"/>
      <c r="D137" s="317"/>
      <c r="E137" s="317"/>
      <c r="F137" s="317"/>
      <c r="G137" s="317"/>
      <c r="H137" s="317"/>
      <c r="I137" s="317"/>
      <c r="J137" s="317"/>
      <c r="K137" s="317"/>
      <c r="L137" s="317"/>
      <c r="M137" s="317"/>
      <c r="N137" s="317"/>
      <c r="O137" s="317"/>
      <c r="P137" s="317"/>
      <c r="Q137" s="317"/>
      <c r="R137" s="317"/>
      <c r="S137" s="317"/>
      <c r="T137" s="317"/>
      <c r="U137" s="318"/>
    </row>
    <row r="138" spans="2:21" s="259" customFormat="1" ht="12">
      <c r="B138" s="319"/>
      <c r="C138" s="319"/>
      <c r="D138" s="319"/>
      <c r="E138" s="319"/>
      <c r="F138" s="319"/>
      <c r="G138" s="319"/>
      <c r="H138" s="319"/>
      <c r="I138" s="319"/>
      <c r="J138" s="319"/>
      <c r="K138" s="319"/>
      <c r="L138" s="319"/>
      <c r="M138" s="319"/>
      <c r="N138" s="319"/>
      <c r="O138" s="319"/>
      <c r="P138" s="319"/>
      <c r="Q138" s="319"/>
      <c r="R138" s="319"/>
      <c r="S138" s="319"/>
      <c r="T138" s="319"/>
      <c r="U138" s="319"/>
    </row>
    <row r="139" spans="2:21" s="259" customFormat="1" ht="12">
      <c r="B139" s="186"/>
      <c r="C139" s="186"/>
      <c r="D139" s="187"/>
      <c r="E139" s="187"/>
      <c r="F139" s="187"/>
      <c r="G139" s="187"/>
      <c r="H139" s="187"/>
      <c r="I139" s="187"/>
      <c r="J139" s="187"/>
      <c r="K139" s="187"/>
      <c r="L139" s="187"/>
      <c r="M139" s="187"/>
      <c r="N139" s="187"/>
      <c r="O139" s="187"/>
      <c r="P139" s="52"/>
      <c r="Q139" s="177"/>
      <c r="R139" s="187"/>
      <c r="S139" s="187"/>
      <c r="T139" s="177"/>
      <c r="U139" s="260"/>
    </row>
    <row r="140" spans="2:21" s="259" customFormat="1" ht="12">
      <c r="B140" s="186"/>
      <c r="C140" s="186"/>
      <c r="D140" s="187"/>
      <c r="E140" s="187"/>
      <c r="F140" s="187"/>
      <c r="G140" s="187"/>
      <c r="H140" s="187"/>
      <c r="I140" s="187"/>
      <c r="J140" s="187"/>
      <c r="K140" s="187"/>
      <c r="L140" s="187"/>
      <c r="M140" s="187"/>
      <c r="N140" s="187"/>
      <c r="O140" s="187"/>
      <c r="P140" s="52"/>
      <c r="Q140" s="177"/>
      <c r="R140" s="187"/>
      <c r="S140" s="187"/>
      <c r="T140" s="177"/>
      <c r="U140" s="260"/>
    </row>
    <row r="141" spans="2:21" ht="12">
      <c r="B141" s="186"/>
      <c r="C141" s="186"/>
      <c r="D141" s="187"/>
      <c r="E141" s="187"/>
      <c r="F141" s="187"/>
      <c r="G141" s="187"/>
      <c r="H141" s="187"/>
      <c r="I141" s="187"/>
      <c r="J141" s="187"/>
      <c r="K141" s="187"/>
      <c r="L141" s="187"/>
      <c r="M141" s="187"/>
      <c r="N141" s="187"/>
      <c r="O141" s="187"/>
      <c r="P141" s="52"/>
      <c r="Q141" s="177"/>
      <c r="R141" s="187"/>
      <c r="S141" s="187"/>
      <c r="T141" s="177"/>
      <c r="U141" s="260"/>
    </row>
    <row r="142" spans="2:21" ht="12">
      <c r="B142" s="186"/>
      <c r="C142" s="186"/>
      <c r="D142" s="187"/>
      <c r="E142" s="187"/>
      <c r="F142" s="187"/>
      <c r="G142" s="187"/>
      <c r="H142" s="187"/>
      <c r="I142" s="187"/>
      <c r="J142" s="187"/>
      <c r="K142" s="187"/>
      <c r="L142" s="187"/>
      <c r="M142" s="187"/>
      <c r="N142" s="187"/>
      <c r="O142" s="187"/>
      <c r="P142" s="52"/>
      <c r="Q142" s="177"/>
      <c r="R142" s="187"/>
      <c r="S142" s="187"/>
      <c r="T142" s="177"/>
      <c r="U142" s="260"/>
    </row>
    <row r="143" spans="2:21" ht="12">
      <c r="B143" s="186"/>
      <c r="C143" s="186"/>
      <c r="D143" s="187"/>
      <c r="E143" s="187"/>
      <c r="F143" s="187"/>
      <c r="G143" s="187"/>
      <c r="H143" s="187"/>
      <c r="I143" s="187"/>
      <c r="J143" s="187"/>
      <c r="K143" s="187"/>
      <c r="L143" s="187"/>
      <c r="M143" s="187"/>
      <c r="N143" s="187"/>
      <c r="O143" s="187"/>
      <c r="P143" s="52"/>
      <c r="Q143" s="177"/>
      <c r="R143" s="187"/>
      <c r="S143" s="187"/>
      <c r="T143" s="177"/>
      <c r="U143" s="260"/>
    </row>
    <row r="144" spans="2:21" ht="12">
      <c r="B144" s="186"/>
      <c r="C144" s="186"/>
      <c r="D144" s="187"/>
      <c r="E144" s="187"/>
      <c r="F144" s="187"/>
      <c r="G144" s="187"/>
      <c r="H144" s="187"/>
      <c r="I144" s="187"/>
      <c r="J144" s="187"/>
      <c r="K144" s="187"/>
      <c r="L144" s="187"/>
      <c r="M144" s="187"/>
      <c r="N144" s="187"/>
      <c r="O144" s="187"/>
      <c r="P144" s="52"/>
      <c r="Q144" s="177"/>
      <c r="R144" s="187"/>
      <c r="S144" s="187"/>
      <c r="T144" s="177"/>
      <c r="U144" s="260"/>
    </row>
    <row r="145" spans="2:21" ht="12">
      <c r="B145" s="186"/>
      <c r="C145" s="186"/>
      <c r="D145" s="187"/>
      <c r="E145" s="187"/>
      <c r="F145" s="187"/>
      <c r="G145" s="187"/>
      <c r="H145" s="187"/>
      <c r="I145" s="187"/>
      <c r="J145" s="187"/>
      <c r="K145" s="187"/>
      <c r="L145" s="187"/>
      <c r="M145" s="187"/>
      <c r="N145" s="187"/>
      <c r="O145" s="187"/>
      <c r="P145" s="52"/>
      <c r="Q145" s="177"/>
      <c r="R145" s="187"/>
      <c r="S145" s="187"/>
      <c r="T145" s="177"/>
      <c r="U145" s="260"/>
    </row>
    <row r="146" spans="2:21" ht="12">
      <c r="B146" s="186"/>
      <c r="C146" s="186"/>
      <c r="D146" s="187"/>
      <c r="E146" s="187"/>
      <c r="F146" s="187"/>
      <c r="G146" s="187"/>
      <c r="H146" s="187"/>
      <c r="I146" s="187"/>
      <c r="J146" s="187"/>
      <c r="K146" s="187"/>
      <c r="L146" s="187"/>
      <c r="M146" s="187"/>
      <c r="N146" s="187"/>
      <c r="O146" s="187"/>
      <c r="P146" s="52"/>
      <c r="Q146" s="177"/>
      <c r="R146" s="187"/>
      <c r="S146" s="187"/>
      <c r="T146" s="177"/>
      <c r="U146" s="260"/>
    </row>
    <row r="147" spans="2:21" ht="12">
      <c r="B147" s="186"/>
      <c r="C147" s="186"/>
      <c r="D147" s="187"/>
      <c r="E147" s="187"/>
      <c r="F147" s="187"/>
      <c r="G147" s="187"/>
      <c r="H147" s="187"/>
      <c r="I147" s="187"/>
      <c r="J147" s="187"/>
      <c r="K147" s="187"/>
      <c r="L147" s="187"/>
      <c r="M147" s="187"/>
      <c r="N147" s="187"/>
      <c r="O147" s="187"/>
      <c r="P147" s="52"/>
      <c r="Q147" s="177"/>
      <c r="R147" s="187"/>
      <c r="S147" s="187"/>
      <c r="T147" s="177"/>
      <c r="U147" s="260"/>
    </row>
    <row r="148" spans="2:21" ht="12.75">
      <c r="B148" s="289"/>
      <c r="C148" s="289"/>
      <c r="D148" s="289"/>
      <c r="E148" s="289"/>
      <c r="F148" s="289"/>
      <c r="G148" s="289"/>
      <c r="H148" s="289"/>
      <c r="I148" s="289"/>
      <c r="J148" s="289"/>
      <c r="K148" s="289"/>
      <c r="L148" s="289"/>
      <c r="M148" s="289"/>
      <c r="N148" s="289"/>
      <c r="O148" s="289"/>
      <c r="P148" s="289"/>
      <c r="Q148" s="289"/>
      <c r="R148" s="289"/>
      <c r="S148" s="289"/>
      <c r="T148" s="289"/>
      <c r="U148" s="289"/>
    </row>
    <row r="149" spans="2:21" ht="12.75">
      <c r="B149" s="289"/>
      <c r="C149" s="289"/>
      <c r="D149" s="289"/>
      <c r="E149" s="289"/>
      <c r="F149" s="289"/>
      <c r="G149" s="289"/>
      <c r="H149" s="289"/>
      <c r="I149" s="289"/>
      <c r="J149" s="289"/>
      <c r="K149" s="289"/>
      <c r="L149" s="289"/>
      <c r="M149" s="289"/>
      <c r="N149" s="289"/>
      <c r="O149" s="289"/>
      <c r="P149" s="289"/>
      <c r="Q149" s="289"/>
      <c r="R149" s="289"/>
      <c r="S149" s="289"/>
      <c r="T149" s="289"/>
      <c r="U149" s="289"/>
    </row>
    <row r="150" spans="2:21" ht="12.75">
      <c r="B150" s="256"/>
      <c r="C150" s="256"/>
      <c r="D150" s="257"/>
      <c r="E150" s="257"/>
      <c r="F150" s="257"/>
      <c r="G150" s="257"/>
      <c r="H150" s="257"/>
      <c r="I150" s="257"/>
      <c r="J150" s="257"/>
      <c r="K150" s="257"/>
      <c r="L150" s="257"/>
      <c r="M150" s="257"/>
      <c r="N150" s="257"/>
      <c r="O150" s="257"/>
      <c r="P150" s="258"/>
      <c r="Q150" s="258"/>
      <c r="R150" s="257"/>
      <c r="S150" s="257"/>
      <c r="T150" s="258"/>
      <c r="U150" s="261"/>
    </row>
    <row r="151" spans="2:21" ht="12.75">
      <c r="B151" s="256"/>
      <c r="C151" s="256"/>
      <c r="D151" s="257"/>
      <c r="E151" s="257"/>
      <c r="F151" s="257"/>
      <c r="G151" s="257"/>
      <c r="H151" s="257"/>
      <c r="I151" s="257"/>
      <c r="J151" s="257"/>
      <c r="K151" s="257"/>
      <c r="L151" s="257"/>
      <c r="M151" s="257"/>
      <c r="N151" s="257"/>
      <c r="O151" s="257"/>
      <c r="P151" s="258"/>
      <c r="Q151" s="258"/>
      <c r="R151" s="257"/>
      <c r="S151" s="257"/>
      <c r="T151" s="258"/>
      <c r="U151" s="261"/>
    </row>
    <row r="152" spans="2:21" ht="12.75">
      <c r="B152" s="256"/>
      <c r="C152" s="256"/>
      <c r="D152" s="257"/>
      <c r="E152" s="257"/>
      <c r="F152" s="257"/>
      <c r="G152" s="257"/>
      <c r="H152" s="257"/>
      <c r="I152" s="257"/>
      <c r="J152" s="257"/>
      <c r="K152" s="257"/>
      <c r="L152" s="257"/>
      <c r="M152" s="257"/>
      <c r="N152" s="257"/>
      <c r="O152" s="257"/>
      <c r="P152" s="258"/>
      <c r="Q152" s="258"/>
      <c r="R152" s="257"/>
      <c r="S152" s="257"/>
      <c r="T152" s="258"/>
      <c r="U152" s="261"/>
    </row>
    <row r="153" spans="2:21" ht="12.75">
      <c r="B153" s="256"/>
      <c r="C153" s="256"/>
      <c r="D153" s="257"/>
      <c r="E153" s="257"/>
      <c r="F153" s="257"/>
      <c r="G153" s="257"/>
      <c r="H153" s="257"/>
      <c r="I153" s="257"/>
      <c r="J153" s="257"/>
      <c r="K153" s="257"/>
      <c r="L153" s="257"/>
      <c r="M153" s="257"/>
      <c r="N153" s="257"/>
      <c r="O153" s="257"/>
      <c r="P153" s="258"/>
      <c r="Q153" s="258"/>
      <c r="R153" s="257"/>
      <c r="S153" s="257"/>
      <c r="T153" s="258"/>
      <c r="U153" s="261"/>
    </row>
    <row r="154" spans="2:21" ht="12.75">
      <c r="B154" s="289"/>
      <c r="C154" s="289"/>
      <c r="D154" s="289"/>
      <c r="E154" s="289"/>
      <c r="F154" s="289"/>
      <c r="G154" s="289"/>
      <c r="H154" s="289"/>
      <c r="I154" s="289"/>
      <c r="J154" s="289"/>
      <c r="K154" s="289"/>
      <c r="L154" s="289"/>
      <c r="M154" s="289"/>
      <c r="N154" s="289"/>
      <c r="O154" s="289"/>
      <c r="P154" s="289"/>
      <c r="Q154" s="289"/>
      <c r="R154" s="289"/>
      <c r="S154" s="289"/>
      <c r="T154" s="289"/>
      <c r="U154" s="289"/>
    </row>
    <row r="155" spans="2:21" ht="12.75">
      <c r="B155" s="290"/>
      <c r="C155" s="290"/>
      <c r="D155" s="290"/>
      <c r="E155" s="290"/>
      <c r="F155" s="290"/>
      <c r="G155" s="290"/>
      <c r="H155" s="290"/>
      <c r="I155" s="290"/>
      <c r="J155" s="290"/>
      <c r="K155" s="290"/>
      <c r="L155" s="290"/>
      <c r="M155" s="290"/>
      <c r="N155" s="290"/>
      <c r="O155" s="290"/>
      <c r="P155" s="290"/>
      <c r="Q155" s="290"/>
      <c r="R155" s="290"/>
      <c r="S155" s="290"/>
      <c r="T155" s="290"/>
      <c r="U155" s="290"/>
    </row>
    <row r="156" spans="2:21" ht="12.75">
      <c r="B156" s="289"/>
      <c r="C156" s="289"/>
      <c r="D156" s="289"/>
      <c r="E156" s="289"/>
      <c r="F156" s="289"/>
      <c r="G156" s="289"/>
      <c r="H156" s="289"/>
      <c r="I156" s="289"/>
      <c r="J156" s="289"/>
      <c r="K156" s="289"/>
      <c r="L156" s="289"/>
      <c r="M156" s="289"/>
      <c r="N156" s="289"/>
      <c r="O156" s="289"/>
      <c r="P156" s="289"/>
      <c r="Q156" s="289"/>
      <c r="R156" s="289"/>
      <c r="S156" s="289"/>
      <c r="T156" s="289"/>
      <c r="U156" s="289"/>
    </row>
    <row r="157" spans="2:21" ht="12.75">
      <c r="B157" s="289"/>
      <c r="C157" s="289"/>
      <c r="D157" s="289"/>
      <c r="E157" s="289"/>
      <c r="F157" s="289"/>
      <c r="G157" s="289"/>
      <c r="H157" s="289"/>
      <c r="I157" s="289"/>
      <c r="J157" s="289"/>
      <c r="K157" s="289"/>
      <c r="L157" s="289"/>
      <c r="M157" s="289"/>
      <c r="N157" s="289"/>
      <c r="O157" s="289"/>
      <c r="P157" s="289"/>
      <c r="Q157" s="289"/>
      <c r="R157" s="289"/>
      <c r="S157" s="289"/>
      <c r="T157" s="289"/>
      <c r="U157" s="289"/>
    </row>
    <row r="158" spans="2:21" ht="12.75">
      <c r="B158" s="289"/>
      <c r="C158" s="289"/>
      <c r="D158" s="289"/>
      <c r="E158" s="289"/>
      <c r="F158" s="289"/>
      <c r="G158" s="289"/>
      <c r="H158" s="289"/>
      <c r="I158" s="289"/>
      <c r="J158" s="289"/>
      <c r="K158" s="289"/>
      <c r="L158" s="289"/>
      <c r="M158" s="289"/>
      <c r="N158" s="289"/>
      <c r="O158" s="289"/>
      <c r="P158" s="289"/>
      <c r="Q158" s="289"/>
      <c r="R158" s="289"/>
      <c r="S158" s="289"/>
      <c r="T158" s="289"/>
      <c r="U158" s="289"/>
    </row>
    <row r="159" spans="2:21" ht="12.75">
      <c r="B159" s="289"/>
      <c r="C159" s="289"/>
      <c r="D159" s="289"/>
      <c r="E159" s="289"/>
      <c r="F159" s="289"/>
      <c r="G159" s="289"/>
      <c r="H159" s="289"/>
      <c r="I159" s="289"/>
      <c r="J159" s="289"/>
      <c r="K159" s="289"/>
      <c r="L159" s="289"/>
      <c r="M159" s="289"/>
      <c r="N159" s="289"/>
      <c r="O159" s="289"/>
      <c r="P159" s="289"/>
      <c r="Q159" s="289"/>
      <c r="R159" s="289"/>
      <c r="S159" s="289"/>
      <c r="T159" s="289"/>
      <c r="U159" s="289"/>
    </row>
    <row r="160" spans="2:21" ht="12">
      <c r="B160" s="186"/>
      <c r="C160" s="186"/>
      <c r="D160" s="187"/>
      <c r="E160" s="187"/>
      <c r="F160" s="187"/>
      <c r="G160" s="187"/>
      <c r="H160" s="187"/>
      <c r="I160" s="187"/>
      <c r="J160" s="187"/>
      <c r="K160" s="187"/>
      <c r="L160" s="187"/>
      <c r="M160" s="187"/>
      <c r="N160" s="187"/>
      <c r="O160" s="187"/>
      <c r="P160" s="52"/>
      <c r="Q160" s="177"/>
      <c r="R160" s="187"/>
      <c r="S160" s="187"/>
      <c r="T160" s="177"/>
      <c r="U160" s="260"/>
    </row>
    <row r="161" ht="12">
      <c r="C161" s="186"/>
    </row>
    <row r="162" ht="12">
      <c r="C162" s="186"/>
    </row>
    <row r="163" ht="12">
      <c r="C163" s="186"/>
    </row>
    <row r="164" ht="12">
      <c r="C164" s="186"/>
    </row>
    <row r="165" ht="12">
      <c r="C165" s="186"/>
    </row>
    <row r="166" ht="12">
      <c r="C166" s="186"/>
    </row>
    <row r="167" ht="12">
      <c r="C167" s="186"/>
    </row>
    <row r="168" ht="12">
      <c r="C168" s="186"/>
    </row>
    <row r="169" ht="12">
      <c r="C169" s="186"/>
    </row>
    <row r="170" ht="12">
      <c r="C170" s="186"/>
    </row>
    <row r="171" ht="12">
      <c r="C171" s="186"/>
    </row>
    <row r="172" ht="12">
      <c r="C172" s="186"/>
    </row>
    <row r="173" ht="12">
      <c r="C173" s="186"/>
    </row>
    <row r="174" ht="12">
      <c r="C174" s="186"/>
    </row>
    <row r="175" ht="12">
      <c r="C175" s="186"/>
    </row>
    <row r="176" ht="12">
      <c r="C176" s="186"/>
    </row>
    <row r="177" ht="12">
      <c r="C177" s="186"/>
    </row>
    <row r="178" ht="12">
      <c r="C178" s="186"/>
    </row>
    <row r="179" ht="12">
      <c r="C179" s="186"/>
    </row>
    <row r="180" ht="12">
      <c r="C180" s="186"/>
    </row>
    <row r="181" ht="12">
      <c r="C181" s="186"/>
    </row>
    <row r="182" ht="12">
      <c r="C182" s="186"/>
    </row>
    <row r="183" ht="12">
      <c r="C183" s="186"/>
    </row>
    <row r="184" ht="12">
      <c r="C184" s="186"/>
    </row>
    <row r="185" ht="12">
      <c r="C185" s="186"/>
    </row>
    <row r="186" ht="12">
      <c r="C186" s="186"/>
    </row>
    <row r="187" ht="12">
      <c r="C187" s="186"/>
    </row>
    <row r="188" ht="12">
      <c r="C188" s="186"/>
    </row>
    <row r="189" ht="12">
      <c r="C189" s="186"/>
    </row>
    <row r="190" ht="12">
      <c r="C190" s="186"/>
    </row>
  </sheetData>
  <sheetProtection/>
  <mergeCells count="39">
    <mergeCell ref="R81:T81"/>
    <mergeCell ref="B135:U135"/>
    <mergeCell ref="B136:U136"/>
    <mergeCell ref="B137:U137"/>
    <mergeCell ref="B138:U138"/>
    <mergeCell ref="B99:U99"/>
    <mergeCell ref="B98:U98"/>
    <mergeCell ref="B97:U97"/>
    <mergeCell ref="B134:U134"/>
    <mergeCell ref="B124:U124"/>
    <mergeCell ref="B125:U125"/>
    <mergeCell ref="F131:J131"/>
    <mergeCell ref="F132:J132"/>
    <mergeCell ref="B63:N63"/>
    <mergeCell ref="T66:U66"/>
    <mergeCell ref="J66:N66"/>
    <mergeCell ref="B64:N64"/>
    <mergeCell ref="D66:H66"/>
    <mergeCell ref="P64:U64"/>
    <mergeCell ref="Q66:R66"/>
    <mergeCell ref="P63:U63"/>
    <mergeCell ref="B54:C54"/>
    <mergeCell ref="P54:Q54"/>
    <mergeCell ref="B4:U4"/>
    <mergeCell ref="B5:U5"/>
    <mergeCell ref="D9:H9"/>
    <mergeCell ref="J9:N9"/>
    <mergeCell ref="Q9:R9"/>
    <mergeCell ref="T9:U9"/>
    <mergeCell ref="Q10:R10"/>
    <mergeCell ref="T10:U10"/>
    <mergeCell ref="B148:U148"/>
    <mergeCell ref="B149:U149"/>
    <mergeCell ref="B158:U158"/>
    <mergeCell ref="B159:U159"/>
    <mergeCell ref="B154:U154"/>
    <mergeCell ref="B155:U155"/>
    <mergeCell ref="B156:U156"/>
    <mergeCell ref="B157:U157"/>
  </mergeCells>
  <printOptions horizontalCentered="1"/>
  <pageMargins left="0" right="0" top="0.12" bottom="0" header="0" footer="0.31496062992125984"/>
  <pageSetup horizontalDpi="600" verticalDpi="600" orientation="portrait" paperSize="8" scale="62" r:id="rId2"/>
  <drawing r:id="rId1"/>
</worksheet>
</file>

<file path=xl/worksheets/sheet2.xml><?xml version="1.0" encoding="utf-8"?>
<worksheet xmlns="http://schemas.openxmlformats.org/spreadsheetml/2006/main" xmlns:r="http://schemas.openxmlformats.org/officeDocument/2006/relationships">
  <dimension ref="A1:U66"/>
  <sheetViews>
    <sheetView zoomScalePageLayoutView="0" workbookViewId="0" topLeftCell="A34">
      <selection activeCell="M65" sqref="M65"/>
    </sheetView>
  </sheetViews>
  <sheetFormatPr defaultColWidth="9.00390625" defaultRowHeight="12.75"/>
  <cols>
    <col min="1" max="1" width="8.25390625" style="165" bestFit="1" customWidth="1"/>
    <col min="2" max="2" width="20.375" style="129" customWidth="1"/>
    <col min="3" max="3" width="8.75390625" style="129" customWidth="1"/>
    <col min="4" max="4" width="1.75390625" style="129" customWidth="1"/>
    <col min="5" max="5" width="10.75390625" style="43" customWidth="1"/>
    <col min="6" max="6" width="1.75390625" style="44" customWidth="1"/>
    <col min="7" max="7" width="11.75390625" style="43" customWidth="1"/>
    <col min="8" max="8" width="1.75390625" style="43" customWidth="1"/>
    <col min="9" max="9" width="10.75390625" style="43" customWidth="1"/>
    <col min="10" max="10" width="1.75390625" style="43" customWidth="1"/>
    <col min="11" max="11" width="10.75390625" style="43" customWidth="1"/>
    <col min="12" max="12" width="6.00390625" style="165" customWidth="1"/>
    <col min="13" max="13" width="10.875" style="129" bestFit="1" customWidth="1"/>
    <col min="14" max="14" width="9.125" style="129" customWidth="1"/>
    <col min="15" max="15" width="5.875" style="129" customWidth="1"/>
    <col min="16" max="17" width="10.75390625" style="43" customWidth="1"/>
    <col min="18" max="18" width="1.75390625" style="43" customWidth="1"/>
    <col min="19" max="20" width="10.75390625" style="129" customWidth="1"/>
    <col min="21" max="16384" width="9.125" style="129" customWidth="1"/>
  </cols>
  <sheetData>
    <row r="1" spans="1:20" ht="12">
      <c r="A1" s="145"/>
      <c r="B1" s="146"/>
      <c r="C1" s="146"/>
      <c r="D1" s="146"/>
      <c r="E1" s="147"/>
      <c r="F1" s="65"/>
      <c r="G1" s="147"/>
      <c r="H1" s="147"/>
      <c r="I1" s="147"/>
      <c r="J1" s="147"/>
      <c r="K1" s="147"/>
      <c r="L1" s="145"/>
      <c r="M1" s="146"/>
      <c r="N1" s="146"/>
      <c r="O1" s="146"/>
      <c r="P1" s="147"/>
      <c r="Q1" s="147"/>
      <c r="R1" s="147"/>
      <c r="S1" s="146"/>
      <c r="T1" s="146"/>
    </row>
    <row r="2" spans="1:20" ht="12">
      <c r="A2" s="145"/>
      <c r="B2" s="146"/>
      <c r="C2" s="146"/>
      <c r="D2" s="146"/>
      <c r="E2" s="147"/>
      <c r="F2" s="65"/>
      <c r="G2" s="147"/>
      <c r="H2" s="147"/>
      <c r="I2" s="147"/>
      <c r="J2" s="147"/>
      <c r="K2" s="147"/>
      <c r="L2" s="145"/>
      <c r="M2" s="146"/>
      <c r="N2" s="146"/>
      <c r="O2" s="146"/>
      <c r="P2" s="147"/>
      <c r="Q2" s="147"/>
      <c r="R2" s="147"/>
      <c r="S2" s="146"/>
      <c r="T2" s="146"/>
    </row>
    <row r="3" spans="1:20" ht="12.75">
      <c r="A3" s="325" t="s">
        <v>44</v>
      </c>
      <c r="B3" s="325"/>
      <c r="C3" s="325"/>
      <c r="D3" s="325"/>
      <c r="E3" s="325"/>
      <c r="F3" s="325"/>
      <c r="G3" s="325"/>
      <c r="H3" s="325"/>
      <c r="I3" s="325"/>
      <c r="J3" s="325"/>
      <c r="K3" s="325"/>
      <c r="L3" s="325"/>
      <c r="M3" s="325"/>
      <c r="N3" s="325"/>
      <c r="O3" s="325"/>
      <c r="P3" s="325"/>
      <c r="Q3" s="325"/>
      <c r="R3" s="325"/>
      <c r="S3" s="325"/>
      <c r="T3" s="325"/>
    </row>
    <row r="4" spans="1:20" ht="12.75">
      <c r="A4" s="326" t="s">
        <v>511</v>
      </c>
      <c r="B4" s="326"/>
      <c r="C4" s="326"/>
      <c r="D4" s="326"/>
      <c r="E4" s="326"/>
      <c r="F4" s="326"/>
      <c r="G4" s="326"/>
      <c r="H4" s="326"/>
      <c r="I4" s="326"/>
      <c r="J4" s="326"/>
      <c r="K4" s="326"/>
      <c r="L4" s="326"/>
      <c r="M4" s="326"/>
      <c r="N4" s="326"/>
      <c r="O4" s="326"/>
      <c r="P4" s="326"/>
      <c r="Q4" s="326"/>
      <c r="R4" s="326"/>
      <c r="S4" s="326"/>
      <c r="T4" s="326"/>
    </row>
    <row r="5" spans="1:20" ht="12">
      <c r="A5" s="145"/>
      <c r="B5" s="146"/>
      <c r="C5" s="146"/>
      <c r="D5" s="146"/>
      <c r="E5" s="147"/>
      <c r="F5" s="65"/>
      <c r="G5" s="147"/>
      <c r="H5" s="147"/>
      <c r="I5" s="147"/>
      <c r="J5" s="147"/>
      <c r="K5" s="147"/>
      <c r="L5" s="145"/>
      <c r="M5" s="146"/>
      <c r="N5" s="146"/>
      <c r="O5" s="146"/>
      <c r="P5" s="147"/>
      <c r="Q5" s="147"/>
      <c r="R5" s="147"/>
      <c r="S5" s="146"/>
      <c r="T5" s="146"/>
    </row>
    <row r="6" spans="1:21" ht="12.75" customHeight="1">
      <c r="A6" s="145"/>
      <c r="B6" s="146"/>
      <c r="C6" s="146"/>
      <c r="D6" s="146"/>
      <c r="E6" s="322" t="s">
        <v>45</v>
      </c>
      <c r="F6" s="322"/>
      <c r="G6" s="322"/>
      <c r="H6" s="147"/>
      <c r="I6" s="322" t="s">
        <v>416</v>
      </c>
      <c r="J6" s="322"/>
      <c r="K6" s="322"/>
      <c r="L6" s="145"/>
      <c r="M6" s="146"/>
      <c r="N6" s="146"/>
      <c r="O6" s="146"/>
      <c r="P6" s="322" t="s">
        <v>45</v>
      </c>
      <c r="Q6" s="322"/>
      <c r="R6" s="60"/>
      <c r="S6" s="322" t="s">
        <v>416</v>
      </c>
      <c r="T6" s="322"/>
      <c r="U6" s="322"/>
    </row>
    <row r="7" spans="1:21" ht="12.75" customHeight="1">
      <c r="A7" s="145"/>
      <c r="B7" s="321" t="s">
        <v>46</v>
      </c>
      <c r="C7" s="321"/>
      <c r="D7" s="146"/>
      <c r="E7" s="322" t="s">
        <v>512</v>
      </c>
      <c r="F7" s="322"/>
      <c r="G7" s="322"/>
      <c r="H7" s="147"/>
      <c r="I7" s="322" t="s">
        <v>472</v>
      </c>
      <c r="J7" s="322"/>
      <c r="K7" s="322"/>
      <c r="L7" s="61"/>
      <c r="M7" s="321" t="s">
        <v>47</v>
      </c>
      <c r="N7" s="321"/>
      <c r="O7" s="146"/>
      <c r="P7" s="322" t="s">
        <v>512</v>
      </c>
      <c r="Q7" s="322"/>
      <c r="R7" s="60"/>
      <c r="S7" s="322" t="s">
        <v>472</v>
      </c>
      <c r="T7" s="322"/>
      <c r="U7" s="322"/>
    </row>
    <row r="8" spans="1:20" ht="12">
      <c r="A8" s="145"/>
      <c r="B8" s="145" t="s">
        <v>48</v>
      </c>
      <c r="C8" s="146"/>
      <c r="D8" s="146"/>
      <c r="E8" s="147"/>
      <c r="F8" s="65"/>
      <c r="G8" s="147"/>
      <c r="H8" s="147"/>
      <c r="I8" s="147"/>
      <c r="J8" s="147"/>
      <c r="K8" s="147"/>
      <c r="L8" s="145"/>
      <c r="M8" s="145" t="s">
        <v>49</v>
      </c>
      <c r="N8" s="146"/>
      <c r="O8" s="146"/>
      <c r="P8" s="147"/>
      <c r="Q8" s="147"/>
      <c r="R8" s="147"/>
      <c r="S8" s="146"/>
      <c r="T8" s="146"/>
    </row>
    <row r="9" spans="1:20" ht="21.75" customHeight="1">
      <c r="A9" s="148" t="s">
        <v>139</v>
      </c>
      <c r="B9" s="149" t="s">
        <v>145</v>
      </c>
      <c r="C9" s="146"/>
      <c r="D9" s="146"/>
      <c r="E9" s="147">
        <v>0</v>
      </c>
      <c r="F9" s="65"/>
      <c r="G9" s="147"/>
      <c r="H9" s="147"/>
      <c r="I9" s="147">
        <v>0</v>
      </c>
      <c r="J9" s="65"/>
      <c r="K9" s="147"/>
      <c r="L9" s="148">
        <v>70</v>
      </c>
      <c r="M9" s="323" t="s">
        <v>166</v>
      </c>
      <c r="N9" s="323"/>
      <c r="O9" s="323"/>
      <c r="P9" s="147">
        <f>ΒΟΗΘΗΤΙΚΟ!B15</f>
        <v>0</v>
      </c>
      <c r="Q9" s="147"/>
      <c r="R9" s="147"/>
      <c r="S9" s="147">
        <v>0</v>
      </c>
      <c r="T9" s="147"/>
    </row>
    <row r="10" spans="1:20" ht="12.75" thickBot="1">
      <c r="A10" s="148" t="s">
        <v>141</v>
      </c>
      <c r="B10" s="149" t="s">
        <v>146</v>
      </c>
      <c r="C10" s="146"/>
      <c r="D10" s="146"/>
      <c r="E10" s="147">
        <v>0</v>
      </c>
      <c r="F10" s="65"/>
      <c r="G10" s="147"/>
      <c r="H10" s="147"/>
      <c r="I10" s="147">
        <v>0</v>
      </c>
      <c r="J10" s="65"/>
      <c r="K10" s="147"/>
      <c r="L10" s="148">
        <v>73</v>
      </c>
      <c r="M10" s="324" t="s">
        <v>54</v>
      </c>
      <c r="N10" s="324"/>
      <c r="O10" s="324"/>
      <c r="P10" s="150">
        <f>ΒΟΗΘΗΤΙΚΟ!B16</f>
        <v>417908.64</v>
      </c>
      <c r="Q10" s="151">
        <f>SUM(P9:P10)</f>
        <v>417908.64</v>
      </c>
      <c r="R10" s="151"/>
      <c r="S10" s="150">
        <v>482760.16</v>
      </c>
      <c r="T10" s="151">
        <f>SUM(S9:S10)</f>
        <v>482760.16</v>
      </c>
    </row>
    <row r="11" spans="1:20" ht="12">
      <c r="A11" s="148" t="s">
        <v>142</v>
      </c>
      <c r="B11" s="149" t="s">
        <v>147</v>
      </c>
      <c r="C11" s="146"/>
      <c r="D11" s="146"/>
      <c r="E11" s="147">
        <v>0</v>
      </c>
      <c r="F11" s="65"/>
      <c r="G11" s="147"/>
      <c r="H11" s="147"/>
      <c r="I11" s="147">
        <v>0</v>
      </c>
      <c r="J11" s="65"/>
      <c r="K11" s="147"/>
      <c r="L11" s="148"/>
      <c r="M11" s="149"/>
      <c r="N11" s="149"/>
      <c r="O11" s="146"/>
      <c r="P11" s="147"/>
      <c r="Q11" s="147"/>
      <c r="R11" s="147"/>
      <c r="S11" s="147"/>
      <c r="T11" s="147"/>
    </row>
    <row r="12" spans="1:20" ht="12">
      <c r="A12" s="148" t="s">
        <v>143</v>
      </c>
      <c r="B12" s="149" t="s">
        <v>148</v>
      </c>
      <c r="C12" s="146"/>
      <c r="D12" s="146"/>
      <c r="E12" s="147">
        <v>0</v>
      </c>
      <c r="F12" s="65"/>
      <c r="G12" s="147"/>
      <c r="H12" s="147"/>
      <c r="I12" s="147">
        <v>0</v>
      </c>
      <c r="J12" s="65"/>
      <c r="K12" s="147"/>
      <c r="L12" s="148"/>
      <c r="M12" s="152" t="s">
        <v>57</v>
      </c>
      <c r="N12" s="149"/>
      <c r="O12" s="146"/>
      <c r="P12" s="147"/>
      <c r="Q12" s="147"/>
      <c r="R12" s="147"/>
      <c r="S12" s="147"/>
      <c r="T12" s="147"/>
    </row>
    <row r="13" spans="1:20" ht="18" customHeight="1">
      <c r="A13" s="148" t="s">
        <v>50</v>
      </c>
      <c r="B13" s="149" t="s">
        <v>51</v>
      </c>
      <c r="C13" s="149"/>
      <c r="D13" s="146"/>
      <c r="E13" s="147">
        <v>56759.16</v>
      </c>
      <c r="F13" s="65"/>
      <c r="G13" s="147"/>
      <c r="H13" s="147"/>
      <c r="I13" s="147">
        <v>52424.94</v>
      </c>
      <c r="J13" s="65"/>
      <c r="K13" s="147"/>
      <c r="L13" s="148">
        <v>74</v>
      </c>
      <c r="M13" s="149" t="s">
        <v>59</v>
      </c>
      <c r="N13" s="149"/>
      <c r="O13" s="146"/>
      <c r="P13" s="147">
        <f>ΒΟΗΘΗΤΙΚΟ!B17</f>
        <v>1875684.97</v>
      </c>
      <c r="Q13" s="147"/>
      <c r="R13" s="147"/>
      <c r="S13" s="147">
        <v>2259548.91</v>
      </c>
      <c r="T13" s="147"/>
    </row>
    <row r="14" spans="1:20" ht="12">
      <c r="A14" s="148" t="s">
        <v>52</v>
      </c>
      <c r="B14" s="149" t="s">
        <v>53</v>
      </c>
      <c r="C14" s="149"/>
      <c r="D14" s="146"/>
      <c r="E14" s="147">
        <v>34211.19</v>
      </c>
      <c r="F14" s="65"/>
      <c r="G14" s="147"/>
      <c r="H14" s="147"/>
      <c r="I14" s="147">
        <v>40469.4</v>
      </c>
      <c r="J14" s="65"/>
      <c r="K14" s="147"/>
      <c r="L14" s="148">
        <v>75</v>
      </c>
      <c r="M14" s="149" t="s">
        <v>61</v>
      </c>
      <c r="N14" s="149"/>
      <c r="O14" s="146"/>
      <c r="P14" s="147">
        <f>ΒΟΗΘΗΤΙΚΟ!B18</f>
        <v>39529.9</v>
      </c>
      <c r="Q14" s="147"/>
      <c r="R14" s="147"/>
      <c r="S14" s="147">
        <v>44380.54</v>
      </c>
      <c r="T14" s="147"/>
    </row>
    <row r="15" spans="1:20" ht="12.75" thickBot="1">
      <c r="A15" s="148" t="s">
        <v>55</v>
      </c>
      <c r="B15" s="149" t="s">
        <v>56</v>
      </c>
      <c r="C15" s="149"/>
      <c r="D15" s="146"/>
      <c r="E15" s="147">
        <v>0</v>
      </c>
      <c r="F15" s="65"/>
      <c r="G15" s="147"/>
      <c r="H15" s="147"/>
      <c r="I15" s="147">
        <v>0</v>
      </c>
      <c r="J15" s="65"/>
      <c r="K15" s="147"/>
      <c r="L15" s="148">
        <v>76</v>
      </c>
      <c r="M15" s="149" t="s">
        <v>63</v>
      </c>
      <c r="N15" s="149"/>
      <c r="O15" s="146"/>
      <c r="P15" s="150">
        <f>ΒΟΗΘΗΤΙΚΟ!B19</f>
        <v>27432.92</v>
      </c>
      <c r="Q15" s="54">
        <f>SUM(P13:P15)</f>
        <v>1942647.7899999998</v>
      </c>
      <c r="R15" s="147"/>
      <c r="S15" s="150">
        <v>42951.95</v>
      </c>
      <c r="T15" s="54">
        <f>SUM(S13:S15)</f>
        <v>2346881.4000000004</v>
      </c>
    </row>
    <row r="16" spans="1:20" ht="12.75" thickBot="1">
      <c r="A16" s="148" t="s">
        <v>144</v>
      </c>
      <c r="B16" s="149" t="s">
        <v>149</v>
      </c>
      <c r="C16" s="149"/>
      <c r="D16" s="146"/>
      <c r="E16" s="150">
        <v>0</v>
      </c>
      <c r="F16" s="65"/>
      <c r="G16" s="54">
        <f>SUM(E9:E16)</f>
        <v>90970.35</v>
      </c>
      <c r="H16" s="54"/>
      <c r="I16" s="150">
        <v>0</v>
      </c>
      <c r="J16" s="65"/>
      <c r="K16" s="54">
        <f>SUM(I9:I16)</f>
        <v>92894.34</v>
      </c>
      <c r="L16" s="148"/>
      <c r="M16" s="146"/>
      <c r="N16" s="149"/>
      <c r="O16" s="146"/>
      <c r="P16" s="147"/>
      <c r="Q16" s="147"/>
      <c r="R16" s="54"/>
      <c r="S16" s="65"/>
      <c r="T16" s="151"/>
    </row>
    <row r="17" spans="1:20" ht="12">
      <c r="A17" s="148"/>
      <c r="B17" s="149"/>
      <c r="C17" s="149"/>
      <c r="D17" s="146"/>
      <c r="E17" s="147"/>
      <c r="F17" s="65"/>
      <c r="G17" s="147"/>
      <c r="H17" s="147"/>
      <c r="I17" s="65"/>
      <c r="J17" s="65"/>
      <c r="K17" s="65"/>
      <c r="L17" s="145"/>
      <c r="M17" s="149"/>
      <c r="N17" s="149"/>
      <c r="O17" s="146"/>
      <c r="P17" s="147"/>
      <c r="Q17" s="151"/>
      <c r="R17" s="151"/>
      <c r="S17" s="65"/>
      <c r="T17" s="65"/>
    </row>
    <row r="18" spans="1:20" ht="12">
      <c r="A18" s="148"/>
      <c r="B18" s="152" t="s">
        <v>58</v>
      </c>
      <c r="C18" s="149"/>
      <c r="D18" s="146"/>
      <c r="E18" s="147"/>
      <c r="F18" s="65"/>
      <c r="G18" s="147"/>
      <c r="H18" s="147"/>
      <c r="I18" s="65"/>
      <c r="J18" s="65"/>
      <c r="K18" s="65"/>
      <c r="L18" s="148"/>
      <c r="M18" s="149"/>
      <c r="N18" s="149"/>
      <c r="O18" s="146"/>
      <c r="P18" s="147"/>
      <c r="Q18" s="65"/>
      <c r="R18" s="65"/>
      <c r="S18" s="65"/>
      <c r="T18" s="54"/>
    </row>
    <row r="19" spans="1:20" ht="12">
      <c r="A19" s="148" t="s">
        <v>140</v>
      </c>
      <c r="B19" s="149" t="s">
        <v>145</v>
      </c>
      <c r="C19" s="146"/>
      <c r="D19" s="146"/>
      <c r="E19" s="147">
        <v>0</v>
      </c>
      <c r="F19" s="65"/>
      <c r="G19" s="147"/>
      <c r="H19" s="147"/>
      <c r="I19" s="147">
        <v>0</v>
      </c>
      <c r="J19" s="65"/>
      <c r="K19" s="147"/>
      <c r="L19" s="148"/>
      <c r="M19" s="147"/>
      <c r="N19" s="149"/>
      <c r="O19" s="146"/>
      <c r="P19" s="147"/>
      <c r="Q19" s="54"/>
      <c r="R19" s="54"/>
      <c r="S19" s="65"/>
      <c r="T19" s="147"/>
    </row>
    <row r="20" spans="1:20" ht="12">
      <c r="A20" s="148" t="s">
        <v>151</v>
      </c>
      <c r="B20" s="149" t="s">
        <v>146</v>
      </c>
      <c r="C20" s="146"/>
      <c r="D20" s="146"/>
      <c r="E20" s="147">
        <v>0</v>
      </c>
      <c r="F20" s="65"/>
      <c r="G20" s="147"/>
      <c r="H20" s="147"/>
      <c r="I20" s="147">
        <v>0</v>
      </c>
      <c r="J20" s="65"/>
      <c r="K20" s="147"/>
      <c r="L20" s="153"/>
      <c r="M20" s="147"/>
      <c r="N20" s="146"/>
      <c r="O20" s="146"/>
      <c r="P20" s="147"/>
      <c r="Q20" s="147"/>
      <c r="R20" s="147"/>
      <c r="S20" s="147"/>
      <c r="T20" s="147"/>
    </row>
    <row r="21" spans="1:20" ht="12">
      <c r="A21" s="148" t="s">
        <v>152</v>
      </c>
      <c r="B21" s="149" t="s">
        <v>147</v>
      </c>
      <c r="C21" s="146"/>
      <c r="D21" s="146"/>
      <c r="E21" s="147">
        <v>0</v>
      </c>
      <c r="F21" s="65"/>
      <c r="G21" s="147"/>
      <c r="H21" s="147"/>
      <c r="I21" s="147">
        <v>0</v>
      </c>
      <c r="J21" s="65"/>
      <c r="K21" s="147"/>
      <c r="L21" s="145"/>
      <c r="M21" s="147"/>
      <c r="N21" s="146"/>
      <c r="O21" s="146"/>
      <c r="P21" s="147"/>
      <c r="Q21" s="147"/>
      <c r="R21" s="147"/>
      <c r="S21" s="147"/>
      <c r="T21" s="147"/>
    </row>
    <row r="22" spans="1:20" ht="12">
      <c r="A22" s="148" t="s">
        <v>153</v>
      </c>
      <c r="B22" s="149" t="s">
        <v>148</v>
      </c>
      <c r="C22" s="146"/>
      <c r="D22" s="146"/>
      <c r="E22" s="147">
        <v>0</v>
      </c>
      <c r="F22" s="65"/>
      <c r="G22" s="147"/>
      <c r="H22" s="147"/>
      <c r="I22" s="147">
        <v>0</v>
      </c>
      <c r="J22" s="65"/>
      <c r="K22" s="147"/>
      <c r="L22" s="145"/>
      <c r="M22" s="147"/>
      <c r="N22" s="146"/>
      <c r="O22" s="146"/>
      <c r="P22" s="147"/>
      <c r="Q22" s="147"/>
      <c r="R22" s="147"/>
      <c r="S22" s="147"/>
      <c r="T22" s="147"/>
    </row>
    <row r="23" spans="1:20" ht="12">
      <c r="A23" s="148" t="s">
        <v>60</v>
      </c>
      <c r="B23" s="149" t="s">
        <v>51</v>
      </c>
      <c r="C23" s="149"/>
      <c r="D23" s="146"/>
      <c r="E23" s="147">
        <v>112148.09</v>
      </c>
      <c r="F23" s="65"/>
      <c r="G23" s="147"/>
      <c r="H23" s="147"/>
      <c r="I23" s="147">
        <v>146155.16</v>
      </c>
      <c r="J23" s="65"/>
      <c r="K23" s="147"/>
      <c r="L23" s="145"/>
      <c r="M23" s="147"/>
      <c r="N23" s="146"/>
      <c r="O23" s="146"/>
      <c r="P23" s="147"/>
      <c r="Q23" s="147"/>
      <c r="R23" s="147"/>
      <c r="S23" s="147"/>
      <c r="T23" s="147"/>
    </row>
    <row r="24" spans="1:20" ht="12">
      <c r="A24" s="148" t="s">
        <v>62</v>
      </c>
      <c r="B24" s="149" t="s">
        <v>53</v>
      </c>
      <c r="C24" s="149"/>
      <c r="D24" s="146"/>
      <c r="E24" s="147">
        <v>94503.74</v>
      </c>
      <c r="F24" s="65"/>
      <c r="G24" s="147"/>
      <c r="H24" s="147"/>
      <c r="I24" s="147">
        <v>120836.54</v>
      </c>
      <c r="J24" s="65"/>
      <c r="K24" s="147"/>
      <c r="L24" s="145"/>
      <c r="M24" s="146"/>
      <c r="N24" s="146"/>
      <c r="O24" s="146"/>
      <c r="P24" s="147"/>
      <c r="Q24" s="147"/>
      <c r="R24" s="147"/>
      <c r="S24" s="147"/>
      <c r="T24" s="147"/>
    </row>
    <row r="25" spans="1:20" ht="12">
      <c r="A25" s="148" t="s">
        <v>64</v>
      </c>
      <c r="B25" s="149" t="s">
        <v>56</v>
      </c>
      <c r="C25" s="149"/>
      <c r="D25" s="146"/>
      <c r="E25" s="147">
        <v>0</v>
      </c>
      <c r="F25" s="65"/>
      <c r="G25" s="147"/>
      <c r="H25" s="147"/>
      <c r="I25" s="147">
        <v>0</v>
      </c>
      <c r="J25" s="65"/>
      <c r="K25" s="147"/>
      <c r="L25" s="145"/>
      <c r="M25" s="146"/>
      <c r="N25" s="146"/>
      <c r="O25" s="146"/>
      <c r="P25" s="147"/>
      <c r="Q25" s="147"/>
      <c r="R25" s="147"/>
      <c r="S25" s="147"/>
      <c r="T25" s="147"/>
    </row>
    <row r="26" spans="1:20" ht="12.75" thickBot="1">
      <c r="A26" s="148" t="s">
        <v>150</v>
      </c>
      <c r="B26" s="149" t="s">
        <v>149</v>
      </c>
      <c r="C26" s="149"/>
      <c r="D26" s="146"/>
      <c r="E26" s="150">
        <v>0</v>
      </c>
      <c r="F26" s="65"/>
      <c r="G26" s="154">
        <f>SUM(E19:E26)</f>
        <v>206651.83000000002</v>
      </c>
      <c r="H26" s="54"/>
      <c r="I26" s="150">
        <v>0</v>
      </c>
      <c r="J26" s="65"/>
      <c r="K26" s="154">
        <f>SUM(I19:I26)</f>
        <v>266991.7</v>
      </c>
      <c r="L26" s="145"/>
      <c r="M26" s="146"/>
      <c r="N26" s="146"/>
      <c r="O26" s="146"/>
      <c r="P26" s="147"/>
      <c r="Q26" s="147"/>
      <c r="R26" s="147"/>
      <c r="S26" s="147"/>
      <c r="T26" s="147"/>
    </row>
    <row r="27" spans="1:20" ht="12">
      <c r="A27" s="148" t="s">
        <v>67</v>
      </c>
      <c r="B27" s="145" t="s">
        <v>65</v>
      </c>
      <c r="C27" s="146"/>
      <c r="D27" s="146"/>
      <c r="E27" s="147"/>
      <c r="F27" s="65"/>
      <c r="G27" s="151">
        <f>SUM(G16+G26)</f>
        <v>297622.18000000005</v>
      </c>
      <c r="H27" s="151"/>
      <c r="I27" s="147"/>
      <c r="J27" s="65"/>
      <c r="K27" s="151">
        <f>SUM(K16+K26)</f>
        <v>359886.04000000004</v>
      </c>
      <c r="L27" s="145"/>
      <c r="M27" s="146"/>
      <c r="N27" s="146"/>
      <c r="O27" s="146"/>
      <c r="P27" s="147"/>
      <c r="Q27" s="147"/>
      <c r="R27" s="147"/>
      <c r="S27" s="147"/>
      <c r="T27" s="147"/>
    </row>
    <row r="28" spans="1:20" ht="12">
      <c r="A28" s="148"/>
      <c r="B28" s="145" t="s">
        <v>66</v>
      </c>
      <c r="C28" s="146"/>
      <c r="D28" s="146"/>
      <c r="E28" s="147"/>
      <c r="F28" s="65"/>
      <c r="G28" s="151"/>
      <c r="H28" s="151"/>
      <c r="I28" s="65"/>
      <c r="J28" s="65"/>
      <c r="K28" s="54"/>
      <c r="L28" s="145"/>
      <c r="M28" s="146"/>
      <c r="N28" s="146"/>
      <c r="O28" s="146"/>
      <c r="P28" s="147"/>
      <c r="Q28" s="147"/>
      <c r="R28" s="147"/>
      <c r="S28" s="147"/>
      <c r="T28" s="147"/>
    </row>
    <row r="29" spans="1:20" ht="12">
      <c r="A29" s="148" t="s">
        <v>154</v>
      </c>
      <c r="B29" s="149" t="s">
        <v>51</v>
      </c>
      <c r="C29" s="149"/>
      <c r="D29" s="146"/>
      <c r="E29" s="147">
        <v>49948.79</v>
      </c>
      <c r="F29" s="65"/>
      <c r="G29" s="147"/>
      <c r="H29" s="147"/>
      <c r="I29" s="147">
        <v>56759.16</v>
      </c>
      <c r="J29" s="65"/>
      <c r="K29" s="147"/>
      <c r="L29" s="145"/>
      <c r="M29" s="146"/>
      <c r="N29" s="146"/>
      <c r="O29" s="146"/>
      <c r="P29" s="147"/>
      <c r="Q29" s="147"/>
      <c r="R29" s="147"/>
      <c r="S29" s="146"/>
      <c r="T29" s="146"/>
    </row>
    <row r="30" spans="1:20" s="42" customFormat="1" ht="12">
      <c r="A30" s="148" t="s">
        <v>155</v>
      </c>
      <c r="B30" s="149" t="s">
        <v>53</v>
      </c>
      <c r="C30" s="149"/>
      <c r="D30" s="146"/>
      <c r="E30" s="147">
        <v>35039.48</v>
      </c>
      <c r="F30" s="65"/>
      <c r="G30" s="147"/>
      <c r="H30" s="147"/>
      <c r="I30" s="147">
        <v>34211.19</v>
      </c>
      <c r="J30" s="65"/>
      <c r="K30" s="147"/>
      <c r="L30" s="155"/>
      <c r="M30" s="155"/>
      <c r="N30" s="155"/>
      <c r="O30" s="155"/>
      <c r="P30" s="155"/>
      <c r="Q30" s="155"/>
      <c r="R30" s="155"/>
      <c r="S30" s="155"/>
      <c r="T30" s="155"/>
    </row>
    <row r="31" spans="1:20" s="42" customFormat="1" ht="12">
      <c r="A31" s="148" t="s">
        <v>156</v>
      </c>
      <c r="B31" s="149" t="s">
        <v>56</v>
      </c>
      <c r="C31" s="149"/>
      <c r="D31" s="146"/>
      <c r="E31" s="147">
        <v>0</v>
      </c>
      <c r="F31" s="65"/>
      <c r="G31" s="147"/>
      <c r="H31" s="147"/>
      <c r="I31" s="147">
        <v>0</v>
      </c>
      <c r="J31" s="65"/>
      <c r="K31" s="147"/>
      <c r="L31" s="155"/>
      <c r="M31" s="155"/>
      <c r="N31" s="155"/>
      <c r="O31" s="155"/>
      <c r="P31" s="155"/>
      <c r="Q31" s="155"/>
      <c r="R31" s="155"/>
      <c r="S31" s="155"/>
      <c r="T31" s="155"/>
    </row>
    <row r="32" spans="1:20" s="55" customFormat="1" ht="12.75" customHeight="1" thickBot="1">
      <c r="A32" s="148" t="s">
        <v>157</v>
      </c>
      <c r="B32" s="149" t="s">
        <v>149</v>
      </c>
      <c r="C32" s="149"/>
      <c r="D32" s="146"/>
      <c r="E32" s="150">
        <v>0</v>
      </c>
      <c r="F32" s="65"/>
      <c r="G32" s="154">
        <f>SUM(E29:E32)</f>
        <v>84988.27</v>
      </c>
      <c r="H32" s="54"/>
      <c r="I32" s="150">
        <v>0</v>
      </c>
      <c r="J32" s="65"/>
      <c r="K32" s="154">
        <f>SUM(I29:I32)</f>
        <v>90970.35</v>
      </c>
      <c r="L32" s="62"/>
      <c r="M32" s="62"/>
      <c r="N32" s="62"/>
      <c r="O32" s="62"/>
      <c r="P32" s="62"/>
      <c r="Q32" s="62"/>
      <c r="R32" s="62"/>
      <c r="S32" s="62"/>
      <c r="T32" s="62"/>
    </row>
    <row r="33" spans="1:20" s="55" customFormat="1" ht="13.5" thickBot="1">
      <c r="A33" s="148"/>
      <c r="B33" s="152" t="s">
        <v>68</v>
      </c>
      <c r="C33" s="149"/>
      <c r="D33" s="146"/>
      <c r="E33" s="147"/>
      <c r="F33" s="65"/>
      <c r="G33" s="154">
        <f>G27-G32</f>
        <v>212633.91000000003</v>
      </c>
      <c r="H33" s="54"/>
      <c r="I33" s="147"/>
      <c r="J33" s="65"/>
      <c r="K33" s="154">
        <f>K27-K32</f>
        <v>268915.69000000006</v>
      </c>
      <c r="L33" s="62"/>
      <c r="M33" s="62"/>
      <c r="N33" s="62"/>
      <c r="O33" s="62"/>
      <c r="P33" s="62"/>
      <c r="Q33" s="62"/>
      <c r="R33" s="62"/>
      <c r="S33" s="62"/>
      <c r="T33" s="62"/>
    </row>
    <row r="34" spans="1:20" s="55" customFormat="1" ht="12.75">
      <c r="A34" s="148"/>
      <c r="B34" s="149"/>
      <c r="C34" s="149"/>
      <c r="D34" s="146"/>
      <c r="E34" s="147"/>
      <c r="F34" s="65"/>
      <c r="G34" s="54"/>
      <c r="H34" s="54"/>
      <c r="I34" s="65"/>
      <c r="J34" s="65"/>
      <c r="K34" s="54"/>
      <c r="L34" s="62"/>
      <c r="M34" s="62"/>
      <c r="N34" s="62"/>
      <c r="O34" s="62"/>
      <c r="P34" s="62"/>
      <c r="Q34" s="62"/>
      <c r="R34" s="62"/>
      <c r="S34" s="62"/>
      <c r="T34" s="62"/>
    </row>
    <row r="35" spans="1:20" s="55" customFormat="1" ht="12.75">
      <c r="A35" s="148"/>
      <c r="B35" s="152" t="s">
        <v>69</v>
      </c>
      <c r="C35" s="149"/>
      <c r="D35" s="146"/>
      <c r="E35" s="147"/>
      <c r="F35" s="65"/>
      <c r="G35" s="147"/>
      <c r="H35" s="147"/>
      <c r="I35" s="65"/>
      <c r="J35" s="65"/>
      <c r="K35" s="65"/>
      <c r="L35" s="62"/>
      <c r="M35" s="62"/>
      <c r="N35" s="62"/>
      <c r="O35" s="62"/>
      <c r="P35" s="62"/>
      <c r="Q35" s="62"/>
      <c r="R35" s="62"/>
      <c r="S35" s="62"/>
      <c r="T35" s="62"/>
    </row>
    <row r="36" spans="1:20" s="55" customFormat="1" ht="12.75">
      <c r="A36" s="148">
        <v>60</v>
      </c>
      <c r="B36" s="149" t="s">
        <v>70</v>
      </c>
      <c r="C36" s="149"/>
      <c r="D36" s="146"/>
      <c r="E36" s="147">
        <f>ΒΟΗΘΗΤΙΚΟ!B3</f>
        <v>1740067.14</v>
      </c>
      <c r="F36" s="65"/>
      <c r="G36" s="147"/>
      <c r="H36" s="147"/>
      <c r="I36" s="147">
        <v>2073173.35</v>
      </c>
      <c r="J36" s="65"/>
      <c r="K36" s="147"/>
      <c r="L36" s="62"/>
      <c r="M36" s="62"/>
      <c r="N36" s="62"/>
      <c r="O36" s="62"/>
      <c r="P36" s="62"/>
      <c r="Q36" s="62"/>
      <c r="R36" s="62"/>
      <c r="S36" s="62"/>
      <c r="T36" s="62"/>
    </row>
    <row r="37" spans="1:20" s="55" customFormat="1" ht="12.75">
      <c r="A37" s="148">
        <v>61</v>
      </c>
      <c r="B37" s="149" t="s">
        <v>71</v>
      </c>
      <c r="C37" s="149"/>
      <c r="D37" s="146"/>
      <c r="E37" s="147">
        <f>ΒΟΗΘΗΤΙΚΟ!B4</f>
        <v>16310.25</v>
      </c>
      <c r="F37" s="65"/>
      <c r="G37" s="147"/>
      <c r="H37" s="147"/>
      <c r="I37" s="147">
        <v>52464.94</v>
      </c>
      <c r="J37" s="65"/>
      <c r="K37" s="147"/>
      <c r="L37" s="62"/>
      <c r="M37" s="62"/>
      <c r="N37" s="62"/>
      <c r="O37" s="62"/>
      <c r="P37" s="62"/>
      <c r="Q37" s="62"/>
      <c r="R37" s="62"/>
      <c r="S37" s="62"/>
      <c r="T37" s="62"/>
    </row>
    <row r="38" spans="1:20" s="55" customFormat="1" ht="12.75">
      <c r="A38" s="148">
        <v>62</v>
      </c>
      <c r="B38" s="149" t="s">
        <v>72</v>
      </c>
      <c r="C38" s="149"/>
      <c r="D38" s="146"/>
      <c r="E38" s="147">
        <f>ΒΟΗΘΗΤΙΚΟ!B5</f>
        <v>50839.76</v>
      </c>
      <c r="F38" s="65"/>
      <c r="G38" s="147"/>
      <c r="H38" s="147"/>
      <c r="I38" s="147">
        <v>59533.8</v>
      </c>
      <c r="J38" s="65"/>
      <c r="K38" s="147"/>
      <c r="L38" s="62"/>
      <c r="M38" s="62"/>
      <c r="N38" s="62"/>
      <c r="O38" s="62"/>
      <c r="P38" s="62"/>
      <c r="Q38" s="62"/>
      <c r="R38" s="62"/>
      <c r="S38" s="62"/>
      <c r="T38" s="62"/>
    </row>
    <row r="39" spans="1:20" s="55" customFormat="1" ht="12.75">
      <c r="A39" s="148">
        <v>63</v>
      </c>
      <c r="B39" s="149" t="s">
        <v>73</v>
      </c>
      <c r="C39" s="149"/>
      <c r="D39" s="146"/>
      <c r="E39" s="147">
        <f>ΒΟΗΘΗΤΙΚΟ!B6</f>
        <v>9177.56</v>
      </c>
      <c r="F39" s="65"/>
      <c r="G39" s="147"/>
      <c r="H39" s="147"/>
      <c r="I39" s="147">
        <v>9084.97</v>
      </c>
      <c r="J39" s="65"/>
      <c r="K39" s="147"/>
      <c r="L39" s="62"/>
      <c r="M39" s="62"/>
      <c r="N39" s="62"/>
      <c r="O39" s="62"/>
      <c r="P39" s="62"/>
      <c r="Q39" s="62"/>
      <c r="R39" s="62"/>
      <c r="S39" s="62"/>
      <c r="T39" s="62"/>
    </row>
    <row r="40" spans="1:20" s="55" customFormat="1" ht="12.75">
      <c r="A40" s="148">
        <v>64</v>
      </c>
      <c r="B40" s="149" t="s">
        <v>74</v>
      </c>
      <c r="C40" s="149"/>
      <c r="D40" s="146"/>
      <c r="E40" s="147">
        <f>ΒΟΗΘΗΤΙΚΟ!B7</f>
        <v>4036.51</v>
      </c>
      <c r="F40" s="65"/>
      <c r="G40" s="147"/>
      <c r="H40" s="147"/>
      <c r="I40" s="147">
        <v>9319.5</v>
      </c>
      <c r="J40" s="65"/>
      <c r="K40" s="147"/>
      <c r="L40" s="62"/>
      <c r="M40" s="62"/>
      <c r="N40" s="62"/>
      <c r="O40" s="62"/>
      <c r="P40" s="62"/>
      <c r="Q40" s="62"/>
      <c r="R40" s="62"/>
      <c r="S40" s="62"/>
      <c r="T40" s="62"/>
    </row>
    <row r="41" spans="1:20" s="55" customFormat="1" ht="12.75">
      <c r="A41" s="148">
        <v>65</v>
      </c>
      <c r="B41" s="149" t="s">
        <v>75</v>
      </c>
      <c r="C41" s="149"/>
      <c r="D41" s="146"/>
      <c r="E41" s="147">
        <f>ΒΟΗΘΗΤΙΚΟ!B8</f>
        <v>0</v>
      </c>
      <c r="F41" s="65"/>
      <c r="G41" s="147"/>
      <c r="H41" s="147"/>
      <c r="I41" s="147">
        <v>0</v>
      </c>
      <c r="J41" s="65"/>
      <c r="K41" s="147"/>
      <c r="L41" s="62"/>
      <c r="M41" s="62"/>
      <c r="N41" s="62"/>
      <c r="O41" s="62"/>
      <c r="P41" s="62"/>
      <c r="Q41" s="62"/>
      <c r="R41" s="62"/>
      <c r="S41" s="62"/>
      <c r="T41" s="62"/>
    </row>
    <row r="42" spans="1:20" ht="12">
      <c r="A42" s="148">
        <v>66</v>
      </c>
      <c r="B42" s="149" t="s">
        <v>76</v>
      </c>
      <c r="C42" s="149"/>
      <c r="D42" s="146"/>
      <c r="E42" s="147"/>
      <c r="F42" s="65"/>
      <c r="G42" s="147"/>
      <c r="H42" s="147"/>
      <c r="I42" s="147"/>
      <c r="J42" s="65"/>
      <c r="K42" s="147"/>
      <c r="L42" s="156"/>
      <c r="M42" s="156"/>
      <c r="N42" s="157"/>
      <c r="O42" s="158"/>
      <c r="P42" s="156"/>
      <c r="Q42" s="159"/>
      <c r="R42" s="159"/>
      <c r="S42" s="146"/>
      <c r="T42" s="146"/>
    </row>
    <row r="43" spans="1:20" ht="12">
      <c r="A43" s="148"/>
      <c r="B43" s="149" t="s">
        <v>77</v>
      </c>
      <c r="C43" s="149"/>
      <c r="D43" s="146"/>
      <c r="E43" s="147">
        <f>ΒΟΗΘΗΤΙΚΟ!B9</f>
        <v>96908.91</v>
      </c>
      <c r="F43" s="65"/>
      <c r="G43" s="147"/>
      <c r="H43" s="54"/>
      <c r="I43" s="147">
        <v>121665.97</v>
      </c>
      <c r="J43" s="65"/>
      <c r="K43" s="147"/>
      <c r="L43" s="151"/>
      <c r="M43" s="147"/>
      <c r="N43" s="160"/>
      <c r="O43" s="146"/>
      <c r="P43" s="146"/>
      <c r="Q43" s="146"/>
      <c r="R43" s="146"/>
      <c r="S43" s="146"/>
      <c r="T43" s="146"/>
    </row>
    <row r="44" spans="1:20" ht="12">
      <c r="A44" s="148">
        <v>67</v>
      </c>
      <c r="B44" s="149" t="s">
        <v>158</v>
      </c>
      <c r="C44" s="149"/>
      <c r="D44" s="146"/>
      <c r="E44" s="147">
        <f>ΒΟΗΘΗΤΙΚΟ!B10</f>
        <v>0</v>
      </c>
      <c r="F44" s="65"/>
      <c r="G44" s="54"/>
      <c r="H44" s="54"/>
      <c r="I44" s="147">
        <v>0</v>
      </c>
      <c r="J44" s="65"/>
      <c r="K44" s="54"/>
      <c r="L44" s="151"/>
      <c r="M44" s="147"/>
      <c r="N44" s="160"/>
      <c r="O44" s="146"/>
      <c r="P44" s="146"/>
      <c r="Q44" s="146"/>
      <c r="R44" s="146"/>
      <c r="S44" s="146"/>
      <c r="T44" s="146"/>
    </row>
    <row r="45" spans="1:20" s="42" customFormat="1" ht="12.75" thickBot="1">
      <c r="A45" s="148">
        <v>68</v>
      </c>
      <c r="B45" s="149" t="s">
        <v>159</v>
      </c>
      <c r="C45" s="149"/>
      <c r="D45" s="146"/>
      <c r="E45" s="147">
        <f>ΒΟΗΘΗΤΙΚΟ!B11</f>
        <v>0</v>
      </c>
      <c r="F45" s="65"/>
      <c r="G45" s="154">
        <f>SUM(E36:E45)</f>
        <v>1917340.13</v>
      </c>
      <c r="H45" s="54"/>
      <c r="I45" s="147">
        <v>0</v>
      </c>
      <c r="J45" s="65"/>
      <c r="K45" s="154">
        <f>SUM(I36:I45)</f>
        <v>2325242.5300000003</v>
      </c>
      <c r="L45" s="161"/>
      <c r="M45" s="162"/>
      <c r="N45" s="160"/>
      <c r="O45" s="155"/>
      <c r="P45" s="155"/>
      <c r="Q45" s="155"/>
      <c r="R45" s="155"/>
      <c r="S45" s="155"/>
      <c r="T45" s="155"/>
    </row>
    <row r="46" spans="1:20" s="42" customFormat="1" ht="12">
      <c r="A46" s="145"/>
      <c r="B46" s="152" t="s">
        <v>78</v>
      </c>
      <c r="C46" s="149"/>
      <c r="D46" s="146"/>
      <c r="E46" s="147"/>
      <c r="F46" s="65"/>
      <c r="G46" s="54">
        <f>G45+G33</f>
        <v>2129974.04</v>
      </c>
      <c r="H46" s="54"/>
      <c r="I46" s="147"/>
      <c r="J46" s="65"/>
      <c r="K46" s="54">
        <f>K45+K33</f>
        <v>2594158.22</v>
      </c>
      <c r="L46" s="161"/>
      <c r="M46" s="162"/>
      <c r="N46" s="160"/>
      <c r="O46" s="155"/>
      <c r="P46" s="155"/>
      <c r="Q46" s="155"/>
      <c r="R46" s="155"/>
      <c r="S46" s="155"/>
      <c r="T46" s="155"/>
    </row>
    <row r="47" spans="1:20" ht="12">
      <c r="A47" s="145"/>
      <c r="B47" s="152" t="s">
        <v>160</v>
      </c>
      <c r="C47" s="149"/>
      <c r="D47" s="146"/>
      <c r="E47" s="147"/>
      <c r="F47" s="65"/>
      <c r="G47" s="54"/>
      <c r="H47" s="54"/>
      <c r="I47" s="147"/>
      <c r="J47" s="65"/>
      <c r="K47" s="54"/>
      <c r="L47" s="145"/>
      <c r="M47" s="146"/>
      <c r="N47" s="146"/>
      <c r="O47" s="146"/>
      <c r="P47" s="147"/>
      <c r="Q47" s="147"/>
      <c r="R47" s="147"/>
      <c r="S47" s="146"/>
      <c r="T47" s="146"/>
    </row>
    <row r="48" spans="1:20" ht="12">
      <c r="A48" s="148" t="s">
        <v>161</v>
      </c>
      <c r="B48" s="149" t="s">
        <v>162</v>
      </c>
      <c r="C48" s="149"/>
      <c r="D48" s="146"/>
      <c r="E48" s="147"/>
      <c r="F48" s="65"/>
      <c r="G48" s="65">
        <v>0</v>
      </c>
      <c r="H48" s="65"/>
      <c r="I48" s="147"/>
      <c r="J48" s="65"/>
      <c r="K48" s="65">
        <v>0</v>
      </c>
      <c r="L48" s="145"/>
      <c r="M48" s="146"/>
      <c r="N48" s="146"/>
      <c r="O48" s="146"/>
      <c r="P48" s="147"/>
      <c r="Q48" s="147"/>
      <c r="R48" s="147"/>
      <c r="S48" s="146"/>
      <c r="T48" s="146"/>
    </row>
    <row r="49" spans="1:20" ht="12.75" thickBot="1">
      <c r="A49" s="148" t="s">
        <v>163</v>
      </c>
      <c r="B49" s="149" t="s">
        <v>164</v>
      </c>
      <c r="C49" s="149"/>
      <c r="D49" s="146"/>
      <c r="E49" s="147"/>
      <c r="F49" s="65"/>
      <c r="G49" s="150">
        <v>0</v>
      </c>
      <c r="H49" s="65"/>
      <c r="I49" s="147"/>
      <c r="J49" s="65"/>
      <c r="K49" s="150">
        <v>0</v>
      </c>
      <c r="L49" s="145"/>
      <c r="M49" s="146"/>
      <c r="N49" s="146"/>
      <c r="O49" s="146"/>
      <c r="P49" s="147"/>
      <c r="Q49" s="150"/>
      <c r="R49" s="54"/>
      <c r="S49" s="147"/>
      <c r="T49" s="163"/>
    </row>
    <row r="50" spans="1:20" ht="12">
      <c r="A50" s="148"/>
      <c r="B50" s="149" t="s">
        <v>165</v>
      </c>
      <c r="C50" s="149"/>
      <c r="D50" s="146"/>
      <c r="E50" s="147"/>
      <c r="F50" s="65"/>
      <c r="G50" s="147">
        <f>G46-G48-G49</f>
        <v>2129974.04</v>
      </c>
      <c r="H50" s="147"/>
      <c r="I50" s="147"/>
      <c r="J50" s="65"/>
      <c r="K50" s="147">
        <f>K46-K48-K49</f>
        <v>2594158.22</v>
      </c>
      <c r="L50" s="145"/>
      <c r="M50" s="146" t="s">
        <v>79</v>
      </c>
      <c r="N50" s="146"/>
      <c r="O50" s="146"/>
      <c r="P50" s="147"/>
      <c r="Q50" s="65">
        <f>Q15+Q10</f>
        <v>2360556.4299999997</v>
      </c>
      <c r="R50" s="54"/>
      <c r="S50" s="147"/>
      <c r="T50" s="65">
        <f>T10+T15</f>
        <v>2829641.5600000005</v>
      </c>
    </row>
    <row r="51" spans="1:20" ht="12">
      <c r="A51" s="148"/>
      <c r="B51" s="149"/>
      <c r="C51" s="149"/>
      <c r="D51" s="146"/>
      <c r="E51" s="147"/>
      <c r="F51" s="65"/>
      <c r="G51" s="147"/>
      <c r="H51" s="147"/>
      <c r="I51" s="147"/>
      <c r="J51" s="65"/>
      <c r="K51" s="147"/>
      <c r="L51" s="145"/>
      <c r="M51" s="146"/>
      <c r="N51" s="146"/>
      <c r="O51" s="146"/>
      <c r="P51" s="147"/>
      <c r="Q51" s="65"/>
      <c r="R51" s="54"/>
      <c r="S51" s="147"/>
      <c r="T51" s="65"/>
    </row>
    <row r="52" spans="1:20" ht="12.75" thickBot="1">
      <c r="A52" s="148" t="s">
        <v>80</v>
      </c>
      <c r="B52" s="149" t="s">
        <v>81</v>
      </c>
      <c r="C52" s="149"/>
      <c r="D52" s="146"/>
      <c r="E52" s="147"/>
      <c r="F52" s="65"/>
      <c r="G52" s="150">
        <f>IF(Q50&gt;G50,Q50-G50,0)</f>
        <v>230582.38999999966</v>
      </c>
      <c r="H52" s="65"/>
      <c r="I52" s="147"/>
      <c r="J52" s="65"/>
      <c r="K52" s="150">
        <v>235483.34000000032</v>
      </c>
      <c r="L52" s="148" t="s">
        <v>80</v>
      </c>
      <c r="M52" s="149" t="s">
        <v>82</v>
      </c>
      <c r="N52" s="146"/>
      <c r="O52" s="146"/>
      <c r="P52" s="147"/>
      <c r="Q52" s="150">
        <f>IF(G50&gt;Q50,G50-Q50,0)</f>
        <v>0</v>
      </c>
      <c r="R52" s="147"/>
      <c r="S52" s="146"/>
      <c r="T52" s="150">
        <f>IF(K50&gt;T50,K50-T50,0)</f>
        <v>0</v>
      </c>
    </row>
    <row r="53" spans="1:20" ht="12.75" thickBot="1">
      <c r="A53" s="155"/>
      <c r="B53" s="146"/>
      <c r="C53" s="149"/>
      <c r="D53" s="146"/>
      <c r="E53" s="147"/>
      <c r="F53" s="65"/>
      <c r="G53" s="51">
        <f>G50+G52</f>
        <v>2360556.4299999997</v>
      </c>
      <c r="H53" s="54"/>
      <c r="I53" s="147"/>
      <c r="J53" s="65"/>
      <c r="K53" s="51">
        <f>K50+K52</f>
        <v>2829641.5600000005</v>
      </c>
      <c r="L53" s="145"/>
      <c r="M53" s="146"/>
      <c r="N53" s="146"/>
      <c r="O53" s="146"/>
      <c r="P53" s="147"/>
      <c r="Q53" s="164">
        <f>SUM(Q52,Q50)</f>
        <v>2360556.4299999997</v>
      </c>
      <c r="R53" s="147"/>
      <c r="S53" s="146"/>
      <c r="T53" s="164">
        <f>SUM(T52,T50)</f>
        <v>2829641.5600000005</v>
      </c>
    </row>
    <row r="54" spans="2:21" ht="13.5" thickTop="1">
      <c r="B54" s="56"/>
      <c r="C54" s="56"/>
      <c r="D54" s="56"/>
      <c r="E54" s="56"/>
      <c r="F54" s="56"/>
      <c r="G54" s="56"/>
      <c r="H54" s="56"/>
      <c r="I54" s="44"/>
      <c r="J54" s="116"/>
      <c r="K54" s="116"/>
      <c r="L54" s="56"/>
      <c r="M54" s="166"/>
      <c r="N54" s="136"/>
      <c r="O54" s="42"/>
      <c r="P54" s="42"/>
      <c r="Q54" s="42"/>
      <c r="R54" s="167"/>
      <c r="S54" s="167"/>
      <c r="T54" s="42"/>
      <c r="U54" s="42"/>
    </row>
    <row r="55" spans="1:21" ht="12.75">
      <c r="A55" s="55"/>
      <c r="B55" s="55"/>
      <c r="C55" s="55"/>
      <c r="D55" s="55"/>
      <c r="E55" s="55"/>
      <c r="F55" s="55"/>
      <c r="G55" s="55"/>
      <c r="H55" s="55"/>
      <c r="J55" s="55"/>
      <c r="K55" s="62" t="s">
        <v>513</v>
      </c>
      <c r="M55" s="55"/>
      <c r="N55" s="55"/>
      <c r="O55" s="55"/>
      <c r="P55" s="55"/>
      <c r="Q55" s="55"/>
      <c r="R55" s="55"/>
      <c r="S55" s="55"/>
      <c r="T55" s="55"/>
      <c r="U55" s="55"/>
    </row>
    <row r="56" spans="13:21" s="50" customFormat="1" ht="24.75" customHeight="1">
      <c r="M56" s="49"/>
      <c r="N56" s="49"/>
      <c r="O56" s="43"/>
      <c r="Q56" s="49"/>
      <c r="R56" s="49"/>
      <c r="S56" s="50" t="s">
        <v>129</v>
      </c>
      <c r="T56" s="42"/>
      <c r="U56" s="42"/>
    </row>
    <row r="57" spans="2:21" s="146" customFormat="1" ht="12">
      <c r="B57" s="118" t="s">
        <v>497</v>
      </c>
      <c r="D57" s="50"/>
      <c r="E57" s="50"/>
      <c r="F57" s="50"/>
      <c r="G57" s="50"/>
      <c r="H57" s="50"/>
      <c r="I57" s="50" t="s">
        <v>424</v>
      </c>
      <c r="L57" s="50"/>
      <c r="M57" s="49"/>
      <c r="N57" s="117" t="s">
        <v>528</v>
      </c>
      <c r="O57" s="48"/>
      <c r="Q57" s="48"/>
      <c r="R57" s="48"/>
      <c r="S57" s="50" t="s">
        <v>130</v>
      </c>
      <c r="T57" s="48"/>
      <c r="U57" s="42"/>
    </row>
    <row r="58" spans="2:20" s="42" customFormat="1" ht="12">
      <c r="B58" s="50"/>
      <c r="D58" s="50"/>
      <c r="E58" s="50"/>
      <c r="F58" s="50"/>
      <c r="G58" s="50"/>
      <c r="H58" s="50"/>
      <c r="I58" s="49"/>
      <c r="K58" s="50"/>
      <c r="L58" s="50"/>
      <c r="M58" s="49"/>
      <c r="N58" s="117" t="s">
        <v>529</v>
      </c>
      <c r="O58" s="50"/>
      <c r="Q58" s="50"/>
      <c r="R58" s="50"/>
      <c r="S58" s="50" t="s">
        <v>83</v>
      </c>
      <c r="T58" s="50"/>
    </row>
    <row r="59" spans="2:20" s="42" customFormat="1" ht="19.5" customHeight="1">
      <c r="B59" s="50"/>
      <c r="D59" s="50"/>
      <c r="E59" s="50"/>
      <c r="F59" s="50"/>
      <c r="G59" s="50"/>
      <c r="H59" s="50"/>
      <c r="I59" s="49"/>
      <c r="K59" s="50"/>
      <c r="L59" s="50"/>
      <c r="M59" s="49"/>
      <c r="N59" s="49"/>
      <c r="O59" s="50"/>
      <c r="Q59" s="50"/>
      <c r="R59" s="50"/>
      <c r="S59" s="50" t="s">
        <v>415</v>
      </c>
      <c r="T59" s="50"/>
    </row>
    <row r="60" spans="2:20" s="42" customFormat="1" ht="12">
      <c r="B60" s="50"/>
      <c r="D60" s="50"/>
      <c r="E60" s="50"/>
      <c r="F60" s="50"/>
      <c r="G60" s="50"/>
      <c r="H60" s="50"/>
      <c r="I60" s="49"/>
      <c r="K60" s="50"/>
      <c r="L60" s="50"/>
      <c r="M60" s="49"/>
      <c r="N60" s="49"/>
      <c r="O60" s="50"/>
      <c r="Q60" s="50"/>
      <c r="R60" s="50"/>
      <c r="T60" s="50"/>
    </row>
    <row r="61" spans="2:20" s="42" customFormat="1" ht="12">
      <c r="B61" s="50"/>
      <c r="D61" s="50"/>
      <c r="E61" s="50"/>
      <c r="F61" s="50"/>
      <c r="G61" s="50"/>
      <c r="H61" s="50"/>
      <c r="I61" s="49"/>
      <c r="K61" s="50"/>
      <c r="L61" s="49"/>
      <c r="M61" s="49"/>
      <c r="O61" s="50"/>
      <c r="Q61" s="50"/>
      <c r="R61" s="50"/>
      <c r="T61" s="50"/>
    </row>
    <row r="62" spans="2:20" s="42" customFormat="1" ht="12">
      <c r="B62" s="117" t="s">
        <v>423</v>
      </c>
      <c r="D62" s="50"/>
      <c r="E62" s="50"/>
      <c r="F62" s="50"/>
      <c r="G62" s="66"/>
      <c r="H62" s="50"/>
      <c r="I62" s="66" t="s">
        <v>518</v>
      </c>
      <c r="L62" s="66"/>
      <c r="M62" s="49"/>
      <c r="N62" s="66" t="s">
        <v>530</v>
      </c>
      <c r="O62" s="50"/>
      <c r="Q62" s="50"/>
      <c r="R62" s="50"/>
      <c r="S62" s="117" t="s">
        <v>523</v>
      </c>
      <c r="T62" s="50"/>
    </row>
    <row r="63" spans="1:20" s="42" customFormat="1" ht="12">
      <c r="A63" s="168"/>
      <c r="B63" s="266" t="s">
        <v>517</v>
      </c>
      <c r="C63" s="169"/>
      <c r="D63" s="170"/>
      <c r="E63" s="169"/>
      <c r="F63" s="169"/>
      <c r="G63" s="156"/>
      <c r="H63" s="156"/>
      <c r="I63" s="266" t="s">
        <v>526</v>
      </c>
      <c r="L63" s="156"/>
      <c r="M63" s="49"/>
      <c r="N63" s="117" t="s">
        <v>535</v>
      </c>
      <c r="O63" s="50"/>
      <c r="Q63" s="50"/>
      <c r="R63" s="50"/>
      <c r="S63" s="117" t="s">
        <v>524</v>
      </c>
      <c r="T63" s="50"/>
    </row>
    <row r="64" spans="1:20" s="42" customFormat="1" ht="12">
      <c r="A64" s="144"/>
      <c r="B64" s="144"/>
      <c r="C64" s="49"/>
      <c r="D64" s="49"/>
      <c r="E64" s="49"/>
      <c r="F64" s="49"/>
      <c r="G64" s="49"/>
      <c r="H64" s="49"/>
      <c r="I64" s="49"/>
      <c r="J64" s="49"/>
      <c r="K64" s="49"/>
      <c r="L64" s="49"/>
      <c r="M64" s="49"/>
      <c r="N64" s="49"/>
      <c r="O64" s="50"/>
      <c r="Q64" s="50"/>
      <c r="R64" s="50"/>
      <c r="S64" s="266" t="s">
        <v>527</v>
      </c>
      <c r="T64" s="50"/>
    </row>
    <row r="65" spans="1:20" s="42" customFormat="1" ht="12">
      <c r="A65" s="144"/>
      <c r="B65" s="144"/>
      <c r="C65" s="49"/>
      <c r="D65" s="49"/>
      <c r="E65" s="49"/>
      <c r="F65" s="49"/>
      <c r="G65" s="49"/>
      <c r="H65" s="49"/>
      <c r="I65" s="49"/>
      <c r="J65" s="49"/>
      <c r="K65" s="49"/>
      <c r="L65" s="49"/>
      <c r="M65" s="49"/>
      <c r="N65" s="49"/>
      <c r="O65" s="50"/>
      <c r="Q65" s="50"/>
      <c r="R65" s="50"/>
      <c r="S65" s="50"/>
      <c r="T65" s="50"/>
    </row>
    <row r="66" ht="12">
      <c r="A66" s="171"/>
    </row>
  </sheetData>
  <sheetProtection/>
  <mergeCells count="14">
    <mergeCell ref="B7:C7"/>
    <mergeCell ref="A3:T3"/>
    <mergeCell ref="A4:T4"/>
    <mergeCell ref="I7:K7"/>
    <mergeCell ref="P6:Q6"/>
    <mergeCell ref="P7:Q7"/>
    <mergeCell ref="M9:O9"/>
    <mergeCell ref="M10:O10"/>
    <mergeCell ref="E6:G6"/>
    <mergeCell ref="I6:K6"/>
    <mergeCell ref="M7:N7"/>
    <mergeCell ref="E7:G7"/>
    <mergeCell ref="S6:U6"/>
    <mergeCell ref="S7:U7"/>
  </mergeCells>
  <printOptions horizontalCentered="1"/>
  <pageMargins left="0" right="0" top="0.3937007874015748" bottom="0.5905511811023623" header="0.5118110236220472" footer="0.511811023622047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U856"/>
  <sheetViews>
    <sheetView zoomScalePageLayoutView="0" workbookViewId="0" topLeftCell="A1">
      <pane ySplit="3" topLeftCell="BM148" activePane="bottomLeft" state="frozen"/>
      <selection pane="topLeft" activeCell="A2" sqref="A2:L9"/>
      <selection pane="bottomLeft" activeCell="D158" sqref="D158"/>
    </sheetView>
  </sheetViews>
  <sheetFormatPr defaultColWidth="9.00390625" defaultRowHeight="12.75"/>
  <cols>
    <col min="1" max="1" width="18.75390625" style="35" bestFit="1" customWidth="1"/>
    <col min="2" max="2" width="65.375" style="0" customWidth="1"/>
    <col min="3" max="3" width="18.625" style="35" customWidth="1"/>
    <col min="4" max="4" width="20.75390625" style="0" customWidth="1"/>
    <col min="5" max="5" width="16.75390625" style="0" customWidth="1"/>
    <col min="6" max="6" width="14.625" style="0" customWidth="1"/>
    <col min="7" max="7" width="17.375" style="0" customWidth="1"/>
    <col min="8" max="8" width="12.75390625" style="0" bestFit="1" customWidth="1"/>
    <col min="9" max="9" width="9.75390625" style="0" bestFit="1" customWidth="1"/>
    <col min="10" max="10" width="11.75390625" style="0" bestFit="1" customWidth="1"/>
  </cols>
  <sheetData>
    <row r="1" spans="1:7" ht="15">
      <c r="A1" s="328" t="s">
        <v>27</v>
      </c>
      <c r="B1" s="328"/>
      <c r="C1" s="328"/>
      <c r="D1" s="328"/>
      <c r="E1" s="328"/>
      <c r="F1" s="328"/>
      <c r="G1" s="328"/>
    </row>
    <row r="2" spans="1:7" ht="12.75" customHeight="1">
      <c r="A2" s="329" t="s">
        <v>28</v>
      </c>
      <c r="B2" s="329" t="s">
        <v>29</v>
      </c>
      <c r="C2" s="330" t="s">
        <v>30</v>
      </c>
      <c r="D2" s="331" t="s">
        <v>173</v>
      </c>
      <c r="E2" s="331" t="s">
        <v>174</v>
      </c>
      <c r="F2" s="331" t="s">
        <v>175</v>
      </c>
      <c r="G2" s="332" t="s">
        <v>31</v>
      </c>
    </row>
    <row r="3" spans="1:7" ht="48.75" customHeight="1">
      <c r="A3" s="329"/>
      <c r="B3" s="329"/>
      <c r="C3" s="330"/>
      <c r="D3" s="331"/>
      <c r="E3" s="331"/>
      <c r="F3" s="331"/>
      <c r="G3" s="332"/>
    </row>
    <row r="4" spans="1:8" s="114" customFormat="1" ht="16.5" customHeight="1">
      <c r="A4" s="70" t="s">
        <v>447</v>
      </c>
      <c r="B4" s="71" t="s">
        <v>448</v>
      </c>
      <c r="C4" s="72"/>
      <c r="D4" s="73">
        <f>ROUND(C4*0.9,2)</f>
        <v>0</v>
      </c>
      <c r="E4" s="73">
        <f>ROUND(C4*0.1,2)</f>
        <v>0</v>
      </c>
      <c r="F4" s="73">
        <v>0</v>
      </c>
      <c r="G4" s="73">
        <f>D4+E4</f>
        <v>0</v>
      </c>
      <c r="H4" s="120"/>
    </row>
    <row r="5" spans="1:8" ht="15">
      <c r="A5" s="70" t="s">
        <v>449</v>
      </c>
      <c r="B5" s="71" t="s">
        <v>450</v>
      </c>
      <c r="C5" s="72"/>
      <c r="D5" s="73">
        <f>ROUND(C5*0.9,2)</f>
        <v>0</v>
      </c>
      <c r="E5" s="73">
        <f>ROUND(C5*0.1,2)</f>
        <v>0</v>
      </c>
      <c r="F5" s="73">
        <v>0</v>
      </c>
      <c r="G5" s="73">
        <f>D5+E5</f>
        <v>0</v>
      </c>
      <c r="H5" s="120"/>
    </row>
    <row r="6" spans="1:8" ht="15">
      <c r="A6" s="70" t="s">
        <v>342</v>
      </c>
      <c r="B6" s="71" t="s">
        <v>343</v>
      </c>
      <c r="C6" s="72"/>
      <c r="D6" s="73">
        <f>C6</f>
        <v>0</v>
      </c>
      <c r="E6" s="73">
        <v>0</v>
      </c>
      <c r="F6" s="73">
        <v>0</v>
      </c>
      <c r="G6" s="73">
        <f>D6+E6+F6</f>
        <v>0</v>
      </c>
      <c r="H6" s="120"/>
    </row>
    <row r="7" spans="1:8" ht="15">
      <c r="A7" s="70" t="s">
        <v>404</v>
      </c>
      <c r="B7" s="71" t="s">
        <v>405</v>
      </c>
      <c r="C7" s="72"/>
      <c r="D7" s="73">
        <f>C7</f>
        <v>0</v>
      </c>
      <c r="E7" s="73">
        <v>0</v>
      </c>
      <c r="F7" s="73">
        <v>0</v>
      </c>
      <c r="G7" s="73">
        <f>D7+E7+F7</f>
        <v>0</v>
      </c>
      <c r="H7" s="120"/>
    </row>
    <row r="8" spans="1:8" ht="15">
      <c r="A8" s="70" t="s">
        <v>344</v>
      </c>
      <c r="B8" s="71" t="s">
        <v>406</v>
      </c>
      <c r="C8" s="72"/>
      <c r="D8" s="73">
        <v>0</v>
      </c>
      <c r="E8" s="73">
        <f>C8</f>
        <v>0</v>
      </c>
      <c r="F8" s="73">
        <v>0</v>
      </c>
      <c r="G8" s="73">
        <f>D8+E8+F8</f>
        <v>0</v>
      </c>
      <c r="H8" s="120"/>
    </row>
    <row r="9" spans="1:8" ht="15">
      <c r="A9" s="70" t="s">
        <v>345</v>
      </c>
      <c r="B9" s="71" t="s">
        <v>346</v>
      </c>
      <c r="C9" s="72"/>
      <c r="D9" s="73">
        <f>C9</f>
        <v>0</v>
      </c>
      <c r="E9" s="110">
        <v>0</v>
      </c>
      <c r="F9" s="73">
        <v>0</v>
      </c>
      <c r="G9" s="73">
        <f>D9+E9+F9</f>
        <v>0</v>
      </c>
      <c r="H9" s="120"/>
    </row>
    <row r="10" spans="1:8" ht="15">
      <c r="A10" s="70" t="s">
        <v>347</v>
      </c>
      <c r="B10" s="71" t="s">
        <v>348</v>
      </c>
      <c r="C10" s="72"/>
      <c r="D10" s="73">
        <f>C10</f>
        <v>0</v>
      </c>
      <c r="E10" s="73">
        <v>0</v>
      </c>
      <c r="F10" s="73">
        <v>0</v>
      </c>
      <c r="G10" s="73">
        <f aca="true" t="shared" si="0" ref="G10:G15">SUM(D10:F10)</f>
        <v>0</v>
      </c>
      <c r="H10" s="120"/>
    </row>
    <row r="11" spans="1:8" ht="15">
      <c r="A11" s="70" t="s">
        <v>349</v>
      </c>
      <c r="B11" s="71" t="s">
        <v>350</v>
      </c>
      <c r="C11" s="72"/>
      <c r="D11" s="73">
        <v>0</v>
      </c>
      <c r="E11" s="73">
        <f>C11</f>
        <v>0</v>
      </c>
      <c r="F11" s="73">
        <v>0</v>
      </c>
      <c r="G11" s="73">
        <f t="shared" si="0"/>
        <v>0</v>
      </c>
      <c r="H11" s="120"/>
    </row>
    <row r="12" spans="1:8" ht="15">
      <c r="A12" s="70" t="s">
        <v>407</v>
      </c>
      <c r="B12" s="71" t="s">
        <v>408</v>
      </c>
      <c r="C12" s="72"/>
      <c r="D12" s="73">
        <f>ROUND(C12*0.9,2)</f>
        <v>0</v>
      </c>
      <c r="E12" s="73">
        <f>ROUND(C12*0.1,2)</f>
        <v>0</v>
      </c>
      <c r="F12" s="73">
        <v>0</v>
      </c>
      <c r="G12" s="73">
        <f t="shared" si="0"/>
        <v>0</v>
      </c>
      <c r="H12" s="120"/>
    </row>
    <row r="13" spans="1:9" ht="15">
      <c r="A13" s="70" t="s">
        <v>473</v>
      </c>
      <c r="B13" s="71" t="s">
        <v>474</v>
      </c>
      <c r="C13" s="72"/>
      <c r="D13" s="73">
        <v>0</v>
      </c>
      <c r="E13" s="73">
        <f>C13</f>
        <v>0</v>
      </c>
      <c r="F13" s="73">
        <v>0</v>
      </c>
      <c r="G13" s="73">
        <f t="shared" si="0"/>
        <v>0</v>
      </c>
      <c r="H13" s="120"/>
      <c r="I13" s="34"/>
    </row>
    <row r="14" spans="1:8" ht="15">
      <c r="A14" s="70" t="s">
        <v>475</v>
      </c>
      <c r="B14" s="71" t="s">
        <v>476</v>
      </c>
      <c r="C14" s="72"/>
      <c r="D14" s="73">
        <f>C14</f>
        <v>0</v>
      </c>
      <c r="E14" s="73">
        <v>0</v>
      </c>
      <c r="F14" s="73">
        <v>0</v>
      </c>
      <c r="G14" s="73">
        <f t="shared" si="0"/>
        <v>0</v>
      </c>
      <c r="H14" s="120"/>
    </row>
    <row r="15" spans="1:8" ht="15">
      <c r="A15" s="70" t="s">
        <v>351</v>
      </c>
      <c r="B15" s="71" t="s">
        <v>352</v>
      </c>
      <c r="C15" s="72"/>
      <c r="D15" s="73">
        <f>ROUND(C15*0.75,2)</f>
        <v>0</v>
      </c>
      <c r="E15" s="73">
        <f>ROUND(C15*0.25,2)</f>
        <v>0</v>
      </c>
      <c r="F15" s="73">
        <v>0</v>
      </c>
      <c r="G15" s="73">
        <f t="shared" si="0"/>
        <v>0</v>
      </c>
      <c r="H15" s="120"/>
    </row>
    <row r="16" spans="1:8" ht="15">
      <c r="A16" s="70" t="s">
        <v>426</v>
      </c>
      <c r="B16" s="71" t="s">
        <v>427</v>
      </c>
      <c r="C16" s="72"/>
      <c r="D16" s="73">
        <f>C16</f>
        <v>0</v>
      </c>
      <c r="E16" s="110">
        <v>0</v>
      </c>
      <c r="F16" s="73">
        <v>0</v>
      </c>
      <c r="G16" s="73">
        <f aca="true" t="shared" si="1" ref="G16:G23">D16+E16</f>
        <v>0</v>
      </c>
      <c r="H16" s="120"/>
    </row>
    <row r="17" spans="1:8" ht="15">
      <c r="A17" s="70" t="s">
        <v>451</v>
      </c>
      <c r="B17" s="71" t="s">
        <v>453</v>
      </c>
      <c r="C17" s="72"/>
      <c r="D17" s="73">
        <f>C17</f>
        <v>0</v>
      </c>
      <c r="E17" s="110">
        <v>0</v>
      </c>
      <c r="F17" s="73">
        <v>0</v>
      </c>
      <c r="G17" s="73">
        <f t="shared" si="1"/>
        <v>0</v>
      </c>
      <c r="H17" s="120"/>
    </row>
    <row r="18" spans="1:8" ht="15">
      <c r="A18" s="70" t="s">
        <v>452</v>
      </c>
      <c r="B18" s="71" t="s">
        <v>454</v>
      </c>
      <c r="C18" s="72"/>
      <c r="D18" s="73">
        <v>0</v>
      </c>
      <c r="E18" s="110">
        <f>C18</f>
        <v>0</v>
      </c>
      <c r="F18" s="73">
        <v>0</v>
      </c>
      <c r="G18" s="73">
        <f t="shared" si="1"/>
        <v>0</v>
      </c>
      <c r="H18" s="120"/>
    </row>
    <row r="19" spans="1:8" ht="15">
      <c r="A19" s="70" t="s">
        <v>428</v>
      </c>
      <c r="B19" s="71" t="s">
        <v>429</v>
      </c>
      <c r="C19" s="72"/>
      <c r="D19" s="73">
        <f>C19</f>
        <v>0</v>
      </c>
      <c r="E19" s="110">
        <v>0</v>
      </c>
      <c r="F19" s="73">
        <v>0</v>
      </c>
      <c r="G19" s="73">
        <f t="shared" si="1"/>
        <v>0</v>
      </c>
      <c r="H19" s="120"/>
    </row>
    <row r="20" spans="1:8" ht="15">
      <c r="A20" s="70" t="s">
        <v>455</v>
      </c>
      <c r="B20" s="71" t="s">
        <v>456</v>
      </c>
      <c r="C20" s="72"/>
      <c r="D20" s="73">
        <f>C20</f>
        <v>0</v>
      </c>
      <c r="E20" s="110">
        <v>0</v>
      </c>
      <c r="F20" s="73">
        <v>0</v>
      </c>
      <c r="G20" s="73">
        <f t="shared" si="1"/>
        <v>0</v>
      </c>
      <c r="H20" s="120"/>
    </row>
    <row r="21" spans="1:8" ht="15">
      <c r="A21" s="70" t="s">
        <v>430</v>
      </c>
      <c r="B21" s="71" t="s">
        <v>431</v>
      </c>
      <c r="C21" s="72"/>
      <c r="D21" s="73">
        <v>0</v>
      </c>
      <c r="E21" s="110">
        <f>C21</f>
        <v>0</v>
      </c>
      <c r="F21" s="73">
        <v>0</v>
      </c>
      <c r="G21" s="73">
        <f t="shared" si="1"/>
        <v>0</v>
      </c>
      <c r="H21" s="120"/>
    </row>
    <row r="22" spans="1:8" ht="15">
      <c r="A22" s="70" t="s">
        <v>457</v>
      </c>
      <c r="B22" s="71" t="s">
        <v>458</v>
      </c>
      <c r="C22" s="72"/>
      <c r="D22" s="73">
        <f>ROUND(C22*0.9,2)</f>
        <v>0</v>
      </c>
      <c r="E22" s="73">
        <f>ROUND(C22*0.1,2)</f>
        <v>0</v>
      </c>
      <c r="F22" s="73">
        <v>0</v>
      </c>
      <c r="G22" s="73">
        <f t="shared" si="1"/>
        <v>0</v>
      </c>
      <c r="H22" s="120"/>
    </row>
    <row r="23" spans="1:8" ht="15">
      <c r="A23" s="70" t="s">
        <v>477</v>
      </c>
      <c r="B23" s="71" t="s">
        <v>478</v>
      </c>
      <c r="C23" s="72"/>
      <c r="D23" s="73">
        <f>ROUND(C23*0.4,2)</f>
        <v>0</v>
      </c>
      <c r="E23" s="73">
        <f>ROUND(C23*0.6,2)</f>
        <v>0</v>
      </c>
      <c r="F23" s="73">
        <v>0</v>
      </c>
      <c r="G23" s="73">
        <f t="shared" si="1"/>
        <v>0</v>
      </c>
      <c r="H23" s="120"/>
    </row>
    <row r="24" spans="1:8" ht="15">
      <c r="A24" s="74">
        <v>60</v>
      </c>
      <c r="B24" s="74" t="s">
        <v>32</v>
      </c>
      <c r="C24" s="75">
        <f>SUM(C4:C23)</f>
        <v>0</v>
      </c>
      <c r="D24" s="75">
        <f>SUM(D4:D23)</f>
        <v>0</v>
      </c>
      <c r="E24" s="75">
        <f>SUM(E4:E23)</f>
        <v>0</v>
      </c>
      <c r="F24" s="75">
        <f>SUM(F4:F23)</f>
        <v>0</v>
      </c>
      <c r="G24" s="75">
        <f>SUM(G4:G23)</f>
        <v>0</v>
      </c>
      <c r="H24" s="34"/>
    </row>
    <row r="25" spans="1:8" ht="15">
      <c r="A25" s="70" t="s">
        <v>244</v>
      </c>
      <c r="B25" s="71" t="s">
        <v>353</v>
      </c>
      <c r="C25" s="72"/>
      <c r="D25" s="76">
        <v>0</v>
      </c>
      <c r="E25" s="76">
        <f aca="true" t="shared" si="2" ref="E25:E30">C25</f>
        <v>0</v>
      </c>
      <c r="F25" s="73">
        <v>0</v>
      </c>
      <c r="G25" s="73">
        <f aca="true" t="shared" si="3" ref="G25:G30">SUM(D25:F25)</f>
        <v>0</v>
      </c>
      <c r="H25" s="34"/>
    </row>
    <row r="26" spans="1:8" ht="15">
      <c r="A26" s="70" t="s">
        <v>479</v>
      </c>
      <c r="B26" s="71" t="s">
        <v>480</v>
      </c>
      <c r="C26" s="72"/>
      <c r="D26" s="76">
        <v>0</v>
      </c>
      <c r="E26" s="76">
        <f t="shared" si="2"/>
        <v>0</v>
      </c>
      <c r="F26" s="73">
        <v>0</v>
      </c>
      <c r="G26" s="73">
        <f t="shared" si="3"/>
        <v>0</v>
      </c>
      <c r="H26" s="34"/>
    </row>
    <row r="27" spans="1:8" ht="15">
      <c r="A27" s="70" t="s">
        <v>245</v>
      </c>
      <c r="B27" s="71" t="s">
        <v>354</v>
      </c>
      <c r="C27" s="72"/>
      <c r="D27" s="76">
        <v>0</v>
      </c>
      <c r="E27" s="76">
        <f t="shared" si="2"/>
        <v>0</v>
      </c>
      <c r="F27" s="73">
        <v>0</v>
      </c>
      <c r="G27" s="73">
        <f t="shared" si="3"/>
        <v>0</v>
      </c>
      <c r="H27" s="34"/>
    </row>
    <row r="28" spans="1:8" ht="15">
      <c r="A28" s="70" t="s">
        <v>246</v>
      </c>
      <c r="B28" s="71" t="s">
        <v>176</v>
      </c>
      <c r="C28" s="72"/>
      <c r="D28" s="77">
        <v>0</v>
      </c>
      <c r="E28" s="77">
        <f t="shared" si="2"/>
        <v>0</v>
      </c>
      <c r="F28" s="73">
        <v>0</v>
      </c>
      <c r="G28" s="73">
        <f t="shared" si="3"/>
        <v>0</v>
      </c>
      <c r="H28" s="34"/>
    </row>
    <row r="29" spans="1:8" ht="15">
      <c r="A29" s="70" t="s">
        <v>247</v>
      </c>
      <c r="B29" s="71" t="s">
        <v>459</v>
      </c>
      <c r="C29" s="72"/>
      <c r="D29" s="77">
        <v>0</v>
      </c>
      <c r="E29" s="77">
        <f t="shared" si="2"/>
        <v>0</v>
      </c>
      <c r="F29" s="73">
        <v>0</v>
      </c>
      <c r="G29" s="73">
        <f t="shared" si="3"/>
        <v>0</v>
      </c>
      <c r="H29" s="34"/>
    </row>
    <row r="30" spans="1:8" ht="15">
      <c r="A30" s="70" t="s">
        <v>432</v>
      </c>
      <c r="B30" s="71" t="s">
        <v>433</v>
      </c>
      <c r="C30" s="72"/>
      <c r="D30" s="77">
        <v>0</v>
      </c>
      <c r="E30" s="77">
        <f t="shared" si="2"/>
        <v>0</v>
      </c>
      <c r="F30" s="73">
        <v>0</v>
      </c>
      <c r="G30" s="73">
        <f t="shared" si="3"/>
        <v>0</v>
      </c>
      <c r="H30" s="34"/>
    </row>
    <row r="31" spans="1:8" ht="15">
      <c r="A31" s="74">
        <v>61</v>
      </c>
      <c r="B31" s="74" t="s">
        <v>33</v>
      </c>
      <c r="C31" s="75">
        <f>SUM(C25:C30)</f>
        <v>0</v>
      </c>
      <c r="D31" s="75">
        <f>SUM(D25:D30)</f>
        <v>0</v>
      </c>
      <c r="E31" s="75">
        <f>SUM(E25:E30)</f>
        <v>0</v>
      </c>
      <c r="F31" s="75">
        <f>SUM(F25:F30)</f>
        <v>0</v>
      </c>
      <c r="G31" s="75">
        <f>SUM(G25:G30)</f>
        <v>0</v>
      </c>
      <c r="H31" s="34"/>
    </row>
    <row r="32" spans="1:8" ht="15">
      <c r="A32" s="70" t="s">
        <v>248</v>
      </c>
      <c r="B32" s="71" t="s">
        <v>249</v>
      </c>
      <c r="C32" s="72"/>
      <c r="D32" s="76">
        <f>ROUND(C32*0.8,2)</f>
        <v>0</v>
      </c>
      <c r="E32" s="76">
        <f>ROUND(C32*0.2,2)</f>
        <v>0</v>
      </c>
      <c r="F32" s="73">
        <v>0</v>
      </c>
      <c r="G32" s="73">
        <f>SUM(D32:F32)</f>
        <v>0</v>
      </c>
      <c r="H32" s="34"/>
    </row>
    <row r="33" spans="1:8" ht="15">
      <c r="A33" s="70" t="s">
        <v>355</v>
      </c>
      <c r="B33" s="71" t="s">
        <v>356</v>
      </c>
      <c r="C33" s="72"/>
      <c r="D33" s="76">
        <f>ROUND(C33*0.8,2)</f>
        <v>0</v>
      </c>
      <c r="E33" s="76">
        <f>ROUND(C33*0.2,2)</f>
        <v>0</v>
      </c>
      <c r="F33" s="73">
        <v>0</v>
      </c>
      <c r="G33" s="73">
        <f>SUM(D33:F33)</f>
        <v>0</v>
      </c>
      <c r="H33" s="34"/>
    </row>
    <row r="34" spans="1:8" ht="15">
      <c r="A34" s="70" t="s">
        <v>250</v>
      </c>
      <c r="B34" s="71" t="s">
        <v>357</v>
      </c>
      <c r="C34" s="72"/>
      <c r="D34" s="76">
        <f>ROUND(C34*0.8,2)</f>
        <v>0</v>
      </c>
      <c r="E34" s="76">
        <f>ROUND(C34*0.2,2)</f>
        <v>0</v>
      </c>
      <c r="F34" s="73">
        <v>0</v>
      </c>
      <c r="G34" s="73">
        <f aca="true" t="shared" si="4" ref="G34:G41">SUM(D34:F34)</f>
        <v>0</v>
      </c>
      <c r="H34" s="34"/>
    </row>
    <row r="35" spans="1:8" ht="15">
      <c r="A35" s="70" t="s">
        <v>251</v>
      </c>
      <c r="B35" s="71" t="s">
        <v>358</v>
      </c>
      <c r="C35" s="72"/>
      <c r="D35" s="76">
        <f>ROUND(C35*0.8,2)</f>
        <v>0</v>
      </c>
      <c r="E35" s="76">
        <f>ROUND(C35*0.2,2)</f>
        <v>0</v>
      </c>
      <c r="F35" s="73">
        <v>0</v>
      </c>
      <c r="G35" s="73">
        <f t="shared" si="4"/>
        <v>0</v>
      </c>
      <c r="H35" s="34"/>
    </row>
    <row r="36" spans="1:8" ht="15">
      <c r="A36" s="70" t="s">
        <v>253</v>
      </c>
      <c r="B36" s="71" t="s">
        <v>252</v>
      </c>
      <c r="C36" s="72"/>
      <c r="D36" s="76">
        <f>C36</f>
        <v>0</v>
      </c>
      <c r="E36" s="76">
        <v>0</v>
      </c>
      <c r="F36" s="73">
        <v>0</v>
      </c>
      <c r="G36" s="73">
        <f t="shared" si="4"/>
        <v>0</v>
      </c>
      <c r="H36" s="34"/>
    </row>
    <row r="37" spans="1:8" ht="15">
      <c r="A37" s="70" t="s">
        <v>373</v>
      </c>
      <c r="B37" s="71" t="s">
        <v>254</v>
      </c>
      <c r="C37" s="72"/>
      <c r="D37" s="76">
        <f>C37</f>
        <v>0</v>
      </c>
      <c r="E37" s="76">
        <v>0</v>
      </c>
      <c r="F37" s="73">
        <v>0</v>
      </c>
      <c r="G37" s="73">
        <f t="shared" si="4"/>
        <v>0</v>
      </c>
      <c r="H37" s="34"/>
    </row>
    <row r="38" spans="1:8" ht="15">
      <c r="A38" s="70" t="s">
        <v>255</v>
      </c>
      <c r="B38" s="71" t="s">
        <v>460</v>
      </c>
      <c r="C38" s="72"/>
      <c r="D38" s="76">
        <f>C38</f>
        <v>0</v>
      </c>
      <c r="E38" s="76">
        <v>0</v>
      </c>
      <c r="F38" s="73">
        <v>0</v>
      </c>
      <c r="G38" s="73">
        <f t="shared" si="4"/>
        <v>0</v>
      </c>
      <c r="H38" s="34"/>
    </row>
    <row r="39" spans="1:8" ht="15">
      <c r="A39" s="70" t="s">
        <v>256</v>
      </c>
      <c r="B39" s="71" t="s">
        <v>257</v>
      </c>
      <c r="C39" s="72"/>
      <c r="D39" s="76">
        <f>C39</f>
        <v>0</v>
      </c>
      <c r="E39" s="76">
        <v>0</v>
      </c>
      <c r="F39" s="73">
        <v>0</v>
      </c>
      <c r="G39" s="73">
        <f t="shared" si="4"/>
        <v>0</v>
      </c>
      <c r="H39" s="34"/>
    </row>
    <row r="40" spans="1:8" ht="15">
      <c r="A40" s="70" t="s">
        <v>258</v>
      </c>
      <c r="B40" s="71" t="s">
        <v>461</v>
      </c>
      <c r="C40" s="72"/>
      <c r="D40" s="76">
        <f>ROUND(C40*0.8,2)</f>
        <v>0</v>
      </c>
      <c r="E40" s="76">
        <f>ROUND(C40*0.2,2)</f>
        <v>0</v>
      </c>
      <c r="F40" s="73">
        <v>0</v>
      </c>
      <c r="G40" s="73">
        <f t="shared" si="4"/>
        <v>0</v>
      </c>
      <c r="H40" s="34"/>
    </row>
    <row r="41" spans="1:7" ht="15">
      <c r="A41" s="70" t="s">
        <v>359</v>
      </c>
      <c r="B41" s="71" t="s">
        <v>360</v>
      </c>
      <c r="C41" s="72"/>
      <c r="D41" s="76">
        <f>ROUND(C41*0.8,2)</f>
        <v>0</v>
      </c>
      <c r="E41" s="76">
        <f>ROUND(C41*0.2,2)</f>
        <v>0</v>
      </c>
      <c r="F41" s="73">
        <v>0</v>
      </c>
      <c r="G41" s="73">
        <f t="shared" si="4"/>
        <v>0</v>
      </c>
    </row>
    <row r="42" spans="1:7" ht="15">
      <c r="A42" s="78">
        <v>62</v>
      </c>
      <c r="B42" s="78" t="s">
        <v>34</v>
      </c>
      <c r="C42" s="79">
        <f>SUM(C32:C41)</f>
        <v>0</v>
      </c>
      <c r="D42" s="79">
        <f>SUM(D32:D41)</f>
        <v>0</v>
      </c>
      <c r="E42" s="79">
        <f>SUM(E32:E41)</f>
        <v>0</v>
      </c>
      <c r="F42" s="79">
        <f>SUM(F32:F41)</f>
        <v>0</v>
      </c>
      <c r="G42" s="79">
        <f>SUM(G32:G41)</f>
        <v>0</v>
      </c>
    </row>
    <row r="43" spans="1:7" ht="15">
      <c r="A43" s="70" t="s">
        <v>434</v>
      </c>
      <c r="B43" s="71" t="s">
        <v>435</v>
      </c>
      <c r="C43" s="72"/>
      <c r="D43" s="128">
        <f>C43</f>
        <v>0</v>
      </c>
      <c r="E43" s="128">
        <v>0</v>
      </c>
      <c r="F43" s="73">
        <v>0</v>
      </c>
      <c r="G43" s="73">
        <f>SUM(D43:F43)</f>
        <v>0</v>
      </c>
    </row>
    <row r="44" spans="1:7" ht="15">
      <c r="A44" s="70" t="s">
        <v>500</v>
      </c>
      <c r="B44" s="71" t="s">
        <v>501</v>
      </c>
      <c r="C44" s="72"/>
      <c r="D44" s="73">
        <v>0</v>
      </c>
      <c r="E44" s="73">
        <f>C44</f>
        <v>0</v>
      </c>
      <c r="F44" s="73">
        <v>0</v>
      </c>
      <c r="G44" s="73">
        <f>E44</f>
        <v>0</v>
      </c>
    </row>
    <row r="45" spans="1:7" ht="15">
      <c r="A45" s="70" t="s">
        <v>481</v>
      </c>
      <c r="B45" s="71" t="s">
        <v>482</v>
      </c>
      <c r="C45" s="72"/>
      <c r="D45" s="73">
        <v>0</v>
      </c>
      <c r="E45" s="73">
        <f>C45</f>
        <v>0</v>
      </c>
      <c r="F45" s="73">
        <v>0</v>
      </c>
      <c r="G45" s="73">
        <f>E45</f>
        <v>0</v>
      </c>
    </row>
    <row r="46" spans="1:7" ht="15">
      <c r="A46" s="70" t="s">
        <v>436</v>
      </c>
      <c r="B46" s="71" t="s">
        <v>483</v>
      </c>
      <c r="C46" s="72"/>
      <c r="D46" s="73">
        <v>0</v>
      </c>
      <c r="E46" s="73">
        <f>C46</f>
        <v>0</v>
      </c>
      <c r="F46" s="73">
        <v>0</v>
      </c>
      <c r="G46" s="73">
        <f>E46</f>
        <v>0</v>
      </c>
    </row>
    <row r="47" spans="1:7" ht="15">
      <c r="A47" s="78">
        <v>63</v>
      </c>
      <c r="B47" s="78" t="s">
        <v>177</v>
      </c>
      <c r="C47" s="79">
        <f>SUM(C43:C46)</f>
        <v>0</v>
      </c>
      <c r="D47" s="79">
        <f>SUM(D43:D46)</f>
        <v>0</v>
      </c>
      <c r="E47" s="79">
        <f>SUM(E43:E46)</f>
        <v>0</v>
      </c>
      <c r="F47" s="79">
        <f>SUM(F43:F46)</f>
        <v>0</v>
      </c>
      <c r="G47" s="79">
        <f>SUM(G43:G46)</f>
        <v>0</v>
      </c>
    </row>
    <row r="48" spans="1:7" ht="15">
      <c r="A48" s="70" t="s">
        <v>259</v>
      </c>
      <c r="B48" s="71" t="s">
        <v>178</v>
      </c>
      <c r="C48" s="72"/>
      <c r="D48" s="73">
        <f>ROUND((C48*0.8),2)</f>
        <v>0</v>
      </c>
      <c r="E48" s="73">
        <f>ROUND((C48*0.2),2)</f>
        <v>0</v>
      </c>
      <c r="F48" s="73">
        <v>0</v>
      </c>
      <c r="G48" s="73">
        <f aca="true" t="shared" si="5" ref="G48:G57">D48+E48</f>
        <v>0</v>
      </c>
    </row>
    <row r="49" spans="1:7" ht="15">
      <c r="A49" s="70" t="s">
        <v>260</v>
      </c>
      <c r="B49" s="71" t="s">
        <v>261</v>
      </c>
      <c r="C49" s="72"/>
      <c r="D49" s="73">
        <f aca="true" t="shared" si="6" ref="D49:D57">ROUND((C49*0.8),2)</f>
        <v>0</v>
      </c>
      <c r="E49" s="73">
        <f aca="true" t="shared" si="7" ref="E49:E57">ROUND((C49*0.2),2)</f>
        <v>0</v>
      </c>
      <c r="F49" s="73">
        <v>0</v>
      </c>
      <c r="G49" s="73">
        <f t="shared" si="5"/>
        <v>0</v>
      </c>
    </row>
    <row r="50" spans="1:7" ht="15">
      <c r="A50" s="70" t="s">
        <v>262</v>
      </c>
      <c r="B50" s="71" t="s">
        <v>263</v>
      </c>
      <c r="C50" s="72"/>
      <c r="D50" s="73">
        <f t="shared" si="6"/>
        <v>0</v>
      </c>
      <c r="E50" s="73">
        <f t="shared" si="7"/>
        <v>0</v>
      </c>
      <c r="F50" s="73">
        <v>0</v>
      </c>
      <c r="G50" s="73">
        <f t="shared" si="5"/>
        <v>0</v>
      </c>
    </row>
    <row r="51" spans="1:8" s="59" customFormat="1" ht="15">
      <c r="A51" s="70" t="s">
        <v>264</v>
      </c>
      <c r="B51" s="71" t="s">
        <v>265</v>
      </c>
      <c r="C51" s="72"/>
      <c r="D51" s="73">
        <v>0</v>
      </c>
      <c r="E51" s="73">
        <f>C51</f>
        <v>0</v>
      </c>
      <c r="F51" s="73">
        <v>0</v>
      </c>
      <c r="G51" s="73">
        <f t="shared" si="5"/>
        <v>0</v>
      </c>
      <c r="H51" s="58"/>
    </row>
    <row r="52" spans="1:8" s="59" customFormat="1" ht="15">
      <c r="A52" s="70" t="s">
        <v>409</v>
      </c>
      <c r="B52" s="71" t="s">
        <v>410</v>
      </c>
      <c r="C52" s="72"/>
      <c r="D52" s="73">
        <v>0</v>
      </c>
      <c r="E52" s="73">
        <f>C52</f>
        <v>0</v>
      </c>
      <c r="F52" s="73">
        <v>0</v>
      </c>
      <c r="G52" s="73">
        <f t="shared" si="5"/>
        <v>0</v>
      </c>
      <c r="H52" s="58"/>
    </row>
    <row r="53" spans="1:8" s="59" customFormat="1" ht="15">
      <c r="A53" s="70" t="s">
        <v>266</v>
      </c>
      <c r="B53" s="71" t="s">
        <v>267</v>
      </c>
      <c r="C53" s="72"/>
      <c r="D53" s="73">
        <v>0</v>
      </c>
      <c r="E53" s="73">
        <f>C53</f>
        <v>0</v>
      </c>
      <c r="F53" s="73">
        <v>0</v>
      </c>
      <c r="G53" s="73">
        <f>SUM(D53:F53)</f>
        <v>0</v>
      </c>
      <c r="H53" s="58"/>
    </row>
    <row r="54" spans="1:8" s="59" customFormat="1" ht="15">
      <c r="A54" s="70" t="s">
        <v>484</v>
      </c>
      <c r="B54" s="71" t="s">
        <v>485</v>
      </c>
      <c r="C54" s="72"/>
      <c r="D54" s="73">
        <v>0</v>
      </c>
      <c r="E54" s="73">
        <f>C54</f>
        <v>0</v>
      </c>
      <c r="F54" s="73">
        <v>0</v>
      </c>
      <c r="G54" s="73">
        <f>SUM(D54:F54)</f>
        <v>0</v>
      </c>
      <c r="H54" s="58"/>
    </row>
    <row r="55" spans="1:8" s="59" customFormat="1" ht="15">
      <c r="A55" s="70" t="s">
        <v>361</v>
      </c>
      <c r="B55" s="71" t="s">
        <v>362</v>
      </c>
      <c r="C55" s="72"/>
      <c r="D55" s="73">
        <f t="shared" si="6"/>
        <v>0</v>
      </c>
      <c r="E55" s="73">
        <f t="shared" si="7"/>
        <v>0</v>
      </c>
      <c r="F55" s="73">
        <v>0</v>
      </c>
      <c r="G55" s="73">
        <f>D55+E55+F55</f>
        <v>0</v>
      </c>
      <c r="H55" s="58"/>
    </row>
    <row r="56" spans="1:8" s="59" customFormat="1" ht="15">
      <c r="A56" s="70" t="s">
        <v>486</v>
      </c>
      <c r="B56" s="71" t="s">
        <v>487</v>
      </c>
      <c r="C56" s="72"/>
      <c r="D56" s="73">
        <f>C56</f>
        <v>0</v>
      </c>
      <c r="E56" s="73">
        <v>0</v>
      </c>
      <c r="F56" s="73">
        <v>0</v>
      </c>
      <c r="G56" s="73">
        <f>D56+E56+F56</f>
        <v>0</v>
      </c>
      <c r="H56" s="58"/>
    </row>
    <row r="57" spans="1:8" s="59" customFormat="1" ht="15">
      <c r="A57" s="70" t="s">
        <v>268</v>
      </c>
      <c r="B57" s="71" t="s">
        <v>179</v>
      </c>
      <c r="C57" s="72"/>
      <c r="D57" s="73">
        <f t="shared" si="6"/>
        <v>0</v>
      </c>
      <c r="E57" s="73">
        <f t="shared" si="7"/>
        <v>0</v>
      </c>
      <c r="F57" s="73">
        <v>0</v>
      </c>
      <c r="G57" s="73">
        <f t="shared" si="5"/>
        <v>0</v>
      </c>
      <c r="H57" s="58"/>
    </row>
    <row r="58" spans="1:8" ht="15">
      <c r="A58" s="78">
        <v>64</v>
      </c>
      <c r="B58" s="78" t="s">
        <v>35</v>
      </c>
      <c r="C58" s="79">
        <f>SUM(C48:C57)</f>
        <v>0</v>
      </c>
      <c r="D58" s="79">
        <f>SUM(D48:D57)</f>
        <v>0</v>
      </c>
      <c r="E58" s="79">
        <f>SUM(E48:E57)</f>
        <v>0</v>
      </c>
      <c r="F58" s="79">
        <f>SUM(F48:F57)</f>
        <v>0</v>
      </c>
      <c r="G58" s="79">
        <f>SUM(G48:G57)</f>
        <v>0</v>
      </c>
      <c r="H58" s="34"/>
    </row>
    <row r="59" spans="1:8" ht="15">
      <c r="A59" s="70" t="s">
        <v>269</v>
      </c>
      <c r="B59" s="71" t="s">
        <v>180</v>
      </c>
      <c r="C59" s="72">
        <v>0</v>
      </c>
      <c r="D59" s="73">
        <v>0</v>
      </c>
      <c r="E59" s="73">
        <v>0</v>
      </c>
      <c r="F59" s="73">
        <f>C59</f>
        <v>0</v>
      </c>
      <c r="G59" s="73">
        <f>F59</f>
        <v>0</v>
      </c>
      <c r="H59" s="34"/>
    </row>
    <row r="60" spans="1:8" ht="15">
      <c r="A60" s="70" t="s">
        <v>270</v>
      </c>
      <c r="B60" s="71" t="s">
        <v>271</v>
      </c>
      <c r="C60" s="72">
        <v>0</v>
      </c>
      <c r="D60" s="73">
        <v>0</v>
      </c>
      <c r="E60" s="73">
        <v>0</v>
      </c>
      <c r="F60" s="73">
        <f>C60</f>
        <v>0</v>
      </c>
      <c r="G60" s="73">
        <f>F60</f>
        <v>0</v>
      </c>
      <c r="H60" s="34"/>
    </row>
    <row r="61" spans="1:8" ht="15">
      <c r="A61" s="78">
        <v>65</v>
      </c>
      <c r="B61" s="78" t="s">
        <v>36</v>
      </c>
      <c r="C61" s="79">
        <f>SUM(C59:C60)</f>
        <v>0</v>
      </c>
      <c r="D61" s="79">
        <f>SUM(D59:D60)</f>
        <v>0</v>
      </c>
      <c r="E61" s="79">
        <f>SUM(E59:E60)</f>
        <v>0</v>
      </c>
      <c r="F61" s="79">
        <f>SUM(F59:F60)</f>
        <v>0</v>
      </c>
      <c r="G61" s="79">
        <f>SUM(G59:G60)</f>
        <v>0</v>
      </c>
      <c r="H61" s="34"/>
    </row>
    <row r="62" spans="1:8" ht="15">
      <c r="A62" s="70" t="s">
        <v>181</v>
      </c>
      <c r="B62" s="71" t="s">
        <v>182</v>
      </c>
      <c r="C62" s="72"/>
      <c r="D62" s="73">
        <f>ROUND((C62*0.8),2)</f>
        <v>0</v>
      </c>
      <c r="E62" s="73">
        <f>ROUND((C62*0.2),2)</f>
        <v>0</v>
      </c>
      <c r="F62" s="73">
        <v>0</v>
      </c>
      <c r="G62" s="73">
        <f>D62+E62</f>
        <v>0</v>
      </c>
      <c r="H62" s="34"/>
    </row>
    <row r="63" spans="1:8" ht="15">
      <c r="A63" s="70" t="s">
        <v>183</v>
      </c>
      <c r="B63" s="71" t="s">
        <v>372</v>
      </c>
      <c r="C63" s="72"/>
      <c r="D63" s="73">
        <f>ROUND((C63*0.8),2)</f>
        <v>0</v>
      </c>
      <c r="E63" s="73">
        <f>ROUND((C63*0.2),2)</f>
        <v>0</v>
      </c>
      <c r="F63" s="73">
        <v>0</v>
      </c>
      <c r="G63" s="73">
        <f>D63+E63</f>
        <v>0</v>
      </c>
      <c r="H63" s="34"/>
    </row>
    <row r="64" spans="1:8" ht="15">
      <c r="A64" s="70" t="s">
        <v>184</v>
      </c>
      <c r="B64" s="71" t="s">
        <v>185</v>
      </c>
      <c r="C64" s="72"/>
      <c r="D64" s="73">
        <f>ROUND((C64*0.8),2)</f>
        <v>0</v>
      </c>
      <c r="E64" s="73">
        <f>ROUND((C64*0.2),2)</f>
        <v>0</v>
      </c>
      <c r="F64" s="73">
        <v>0</v>
      </c>
      <c r="G64" s="73">
        <f>D64+E64</f>
        <v>0</v>
      </c>
      <c r="H64" s="34"/>
    </row>
    <row r="65" spans="1:8" ht="15">
      <c r="A65" s="70" t="s">
        <v>186</v>
      </c>
      <c r="B65" s="71" t="s">
        <v>187</v>
      </c>
      <c r="C65" s="72"/>
      <c r="D65" s="73">
        <f>ROUND((C65*0.8),2)</f>
        <v>0</v>
      </c>
      <c r="E65" s="73">
        <f>ROUND((C65*0.2),2)</f>
        <v>0</v>
      </c>
      <c r="F65" s="73">
        <v>0</v>
      </c>
      <c r="G65" s="73">
        <f>D65+E65</f>
        <v>0</v>
      </c>
      <c r="H65" s="34"/>
    </row>
    <row r="66" spans="1:8" ht="15">
      <c r="A66" s="80" t="s">
        <v>188</v>
      </c>
      <c r="B66" s="81" t="s">
        <v>189</v>
      </c>
      <c r="C66" s="72">
        <v>0</v>
      </c>
      <c r="D66" s="73">
        <f>ROUND((C66*0.8),2)</f>
        <v>0</v>
      </c>
      <c r="E66" s="73">
        <f>ROUND((C66*0.2),2)</f>
        <v>0</v>
      </c>
      <c r="F66" s="73">
        <v>0</v>
      </c>
      <c r="G66" s="73">
        <f>D66+E66</f>
        <v>0</v>
      </c>
      <c r="H66" s="34"/>
    </row>
    <row r="67" spans="1:8" ht="15">
      <c r="A67" s="78">
        <v>66</v>
      </c>
      <c r="B67" s="78" t="s">
        <v>37</v>
      </c>
      <c r="C67" s="79">
        <f>SUM(C62:C66)</f>
        <v>0</v>
      </c>
      <c r="D67" s="79">
        <f>SUM(D62:D66)</f>
        <v>0</v>
      </c>
      <c r="E67" s="79">
        <f>SUM(E62:E66)</f>
        <v>0</v>
      </c>
      <c r="F67" s="79">
        <f>SUM(F62:F66)</f>
        <v>0</v>
      </c>
      <c r="G67" s="79">
        <f>SUM(G62:G66)</f>
        <v>0</v>
      </c>
      <c r="H67" s="34"/>
    </row>
    <row r="68" spans="1:8" ht="15">
      <c r="A68" s="82"/>
      <c r="B68" s="83" t="s">
        <v>38</v>
      </c>
      <c r="C68" s="84">
        <f>SUM(C67,C61,C58,C47,C42,C31,C24)</f>
        <v>0</v>
      </c>
      <c r="D68" s="84">
        <f>SUM(D67,D61,D58,D47,D42,D31,D24)</f>
        <v>0</v>
      </c>
      <c r="E68" s="84">
        <f>SUM(E67,E61,E58,E47,E42,E31,E24)</f>
        <v>0</v>
      </c>
      <c r="F68" s="84">
        <f>SUM(F67,F61,F58,F47,F42,F31,F24)</f>
        <v>0</v>
      </c>
      <c r="G68" s="84">
        <f>SUM(G67,G61,G58,G47,G42,G31,G24)</f>
        <v>0</v>
      </c>
      <c r="H68" s="34"/>
    </row>
    <row r="69" spans="1:8" ht="15">
      <c r="A69" s="85" t="s">
        <v>190</v>
      </c>
      <c r="B69" s="71" t="s">
        <v>191</v>
      </c>
      <c r="C69" s="72"/>
      <c r="D69" s="73">
        <f>C69</f>
        <v>0</v>
      </c>
      <c r="E69" s="73">
        <v>0</v>
      </c>
      <c r="F69" s="73">
        <v>0</v>
      </c>
      <c r="G69" s="73">
        <f>D69+E69</f>
        <v>0</v>
      </c>
      <c r="H69" s="34"/>
    </row>
    <row r="70" spans="1:8" ht="15">
      <c r="A70" s="85" t="s">
        <v>192</v>
      </c>
      <c r="B70" s="71" t="s">
        <v>193</v>
      </c>
      <c r="C70" s="72"/>
      <c r="D70" s="73">
        <f>C70</f>
        <v>0</v>
      </c>
      <c r="E70" s="73">
        <v>0</v>
      </c>
      <c r="F70" s="73">
        <v>0</v>
      </c>
      <c r="G70" s="73">
        <f>D70+E70</f>
        <v>0</v>
      </c>
      <c r="H70" s="34"/>
    </row>
    <row r="71" spans="1:8" ht="15">
      <c r="A71" s="85" t="s">
        <v>272</v>
      </c>
      <c r="B71" s="71" t="s">
        <v>273</v>
      </c>
      <c r="C71" s="72"/>
      <c r="D71" s="73">
        <f>C71</f>
        <v>0</v>
      </c>
      <c r="E71" s="73">
        <v>0</v>
      </c>
      <c r="F71" s="73">
        <v>0</v>
      </c>
      <c r="G71" s="73">
        <f>D71+E71</f>
        <v>0</v>
      </c>
      <c r="H71" s="34"/>
    </row>
    <row r="72" spans="1:8" ht="15">
      <c r="A72" s="85" t="s">
        <v>240</v>
      </c>
      <c r="B72" s="71" t="s">
        <v>241</v>
      </c>
      <c r="C72" s="72"/>
      <c r="D72" s="73">
        <f>C72</f>
        <v>0</v>
      </c>
      <c r="E72" s="73">
        <v>0</v>
      </c>
      <c r="F72" s="73">
        <v>0</v>
      </c>
      <c r="G72" s="73">
        <f>D72+E72</f>
        <v>0</v>
      </c>
      <c r="H72" s="34"/>
    </row>
    <row r="73" spans="1:8" ht="15">
      <c r="A73" s="85" t="s">
        <v>194</v>
      </c>
      <c r="B73" s="71" t="s">
        <v>195</v>
      </c>
      <c r="C73" s="72"/>
      <c r="D73" s="73">
        <f>C73</f>
        <v>0</v>
      </c>
      <c r="E73" s="73">
        <v>0</v>
      </c>
      <c r="F73" s="73">
        <v>0</v>
      </c>
      <c r="G73" s="73">
        <f>D73+E73</f>
        <v>0</v>
      </c>
      <c r="H73" s="34"/>
    </row>
    <row r="74" spans="1:8" ht="15.75">
      <c r="A74" s="86" t="s">
        <v>196</v>
      </c>
      <c r="B74" s="87" t="s">
        <v>197</v>
      </c>
      <c r="C74" s="88">
        <f>SUM(C69:C73)</f>
        <v>0</v>
      </c>
      <c r="D74" s="89">
        <f>SUM(D69:D73)</f>
        <v>0</v>
      </c>
      <c r="E74" s="90">
        <v>0</v>
      </c>
      <c r="F74" s="90">
        <v>0</v>
      </c>
      <c r="G74" s="90">
        <f aca="true" t="shared" si="8" ref="G74:G108">D74+E74</f>
        <v>0</v>
      </c>
      <c r="H74" s="34"/>
    </row>
    <row r="75" spans="1:8" s="115" customFormat="1" ht="15">
      <c r="A75" s="125" t="s">
        <v>374</v>
      </c>
      <c r="B75" s="126" t="s">
        <v>375</v>
      </c>
      <c r="C75" s="127"/>
      <c r="D75" s="94">
        <f>C75</f>
        <v>0</v>
      </c>
      <c r="E75" s="73">
        <v>0</v>
      </c>
      <c r="F75" s="73">
        <v>0</v>
      </c>
      <c r="G75" s="73">
        <f t="shared" si="8"/>
        <v>0</v>
      </c>
      <c r="H75" s="34"/>
    </row>
    <row r="76" spans="1:8" ht="15">
      <c r="A76" s="121" t="s">
        <v>363</v>
      </c>
      <c r="B76" s="122" t="s">
        <v>364</v>
      </c>
      <c r="C76" s="123"/>
      <c r="D76" s="124">
        <f>C76</f>
        <v>0</v>
      </c>
      <c r="E76" s="73">
        <v>0</v>
      </c>
      <c r="F76" s="73">
        <v>0</v>
      </c>
      <c r="G76" s="73">
        <f t="shared" si="8"/>
        <v>0</v>
      </c>
      <c r="H76" s="34"/>
    </row>
    <row r="77" spans="1:8" ht="15">
      <c r="A77" s="91" t="s">
        <v>376</v>
      </c>
      <c r="B77" s="92" t="s">
        <v>377</v>
      </c>
      <c r="C77" s="93"/>
      <c r="D77" s="94">
        <f aca="true" t="shared" si="9" ref="D77:D101">C77</f>
        <v>0</v>
      </c>
      <c r="E77" s="73">
        <v>0</v>
      </c>
      <c r="F77" s="73">
        <v>0</v>
      </c>
      <c r="G77" s="73">
        <f>D77+E77</f>
        <v>0</v>
      </c>
      <c r="H77" s="34"/>
    </row>
    <row r="78" spans="1:8" ht="15">
      <c r="A78" s="91" t="s">
        <v>378</v>
      </c>
      <c r="B78" s="92" t="s">
        <v>379</v>
      </c>
      <c r="C78" s="93"/>
      <c r="D78" s="94">
        <f t="shared" si="9"/>
        <v>0</v>
      </c>
      <c r="E78" s="73">
        <v>0</v>
      </c>
      <c r="F78" s="73">
        <v>0</v>
      </c>
      <c r="G78" s="73">
        <f t="shared" si="8"/>
        <v>0</v>
      </c>
      <c r="H78" s="34"/>
    </row>
    <row r="79" spans="1:8" ht="15">
      <c r="A79" s="91" t="s">
        <v>380</v>
      </c>
      <c r="B79" s="92" t="s">
        <v>381</v>
      </c>
      <c r="C79" s="93"/>
      <c r="D79" s="94">
        <f t="shared" si="9"/>
        <v>0</v>
      </c>
      <c r="E79" s="73">
        <v>0</v>
      </c>
      <c r="F79" s="73">
        <v>0</v>
      </c>
      <c r="G79" s="73">
        <f t="shared" si="8"/>
        <v>0</v>
      </c>
      <c r="H79" s="34"/>
    </row>
    <row r="80" spans="1:8" ht="15">
      <c r="A80" s="91" t="s">
        <v>382</v>
      </c>
      <c r="B80" s="92" t="s">
        <v>383</v>
      </c>
      <c r="C80" s="93"/>
      <c r="D80" s="94">
        <f t="shared" si="9"/>
        <v>0</v>
      </c>
      <c r="E80" s="73">
        <v>0</v>
      </c>
      <c r="F80" s="73">
        <v>0</v>
      </c>
      <c r="G80" s="73">
        <f t="shared" si="8"/>
        <v>0</v>
      </c>
      <c r="H80" s="34"/>
    </row>
    <row r="81" spans="1:8" ht="15">
      <c r="A81" s="91" t="s">
        <v>411</v>
      </c>
      <c r="B81" s="92" t="s">
        <v>412</v>
      </c>
      <c r="C81" s="93"/>
      <c r="D81" s="94">
        <f>C81</f>
        <v>0</v>
      </c>
      <c r="E81" s="73">
        <v>0</v>
      </c>
      <c r="F81" s="73">
        <v>0</v>
      </c>
      <c r="G81" s="73">
        <f t="shared" si="8"/>
        <v>0</v>
      </c>
      <c r="H81" s="34"/>
    </row>
    <row r="82" spans="1:8" ht="15">
      <c r="A82" s="91" t="s">
        <v>384</v>
      </c>
      <c r="B82" s="92" t="s">
        <v>385</v>
      </c>
      <c r="C82" s="93"/>
      <c r="D82" s="94">
        <f t="shared" si="9"/>
        <v>0</v>
      </c>
      <c r="E82" s="73">
        <v>0</v>
      </c>
      <c r="F82" s="73">
        <v>0</v>
      </c>
      <c r="G82" s="73">
        <f t="shared" si="8"/>
        <v>0</v>
      </c>
      <c r="H82" s="34"/>
    </row>
    <row r="83" spans="1:8" ht="15">
      <c r="A83" s="91" t="s">
        <v>386</v>
      </c>
      <c r="B83" s="92" t="s">
        <v>387</v>
      </c>
      <c r="C83" s="93"/>
      <c r="D83" s="94">
        <f t="shared" si="9"/>
        <v>0</v>
      </c>
      <c r="E83" s="73">
        <v>0</v>
      </c>
      <c r="F83" s="73">
        <v>0</v>
      </c>
      <c r="G83" s="73">
        <f>D83+E83</f>
        <v>0</v>
      </c>
      <c r="H83" s="34"/>
    </row>
    <row r="84" spans="1:8" ht="15">
      <c r="A84" s="91" t="s">
        <v>293</v>
      </c>
      <c r="B84" s="92" t="s">
        <v>283</v>
      </c>
      <c r="C84" s="93"/>
      <c r="D84" s="94">
        <f t="shared" si="9"/>
        <v>0</v>
      </c>
      <c r="E84" s="73">
        <v>0</v>
      </c>
      <c r="F84" s="73">
        <v>0</v>
      </c>
      <c r="G84" s="73">
        <f t="shared" si="8"/>
        <v>0</v>
      </c>
      <c r="H84" s="34"/>
    </row>
    <row r="85" spans="1:8" ht="15">
      <c r="A85" s="91" t="s">
        <v>388</v>
      </c>
      <c r="B85" s="92" t="s">
        <v>389</v>
      </c>
      <c r="C85" s="93"/>
      <c r="D85" s="94">
        <f t="shared" si="9"/>
        <v>0</v>
      </c>
      <c r="E85" s="73">
        <v>0</v>
      </c>
      <c r="F85" s="73">
        <v>0</v>
      </c>
      <c r="G85" s="73">
        <f>D85+E85</f>
        <v>0</v>
      </c>
      <c r="H85" s="34"/>
    </row>
    <row r="86" spans="1:8" ht="15">
      <c r="A86" s="91" t="s">
        <v>294</v>
      </c>
      <c r="B86" s="92" t="s">
        <v>284</v>
      </c>
      <c r="C86" s="93"/>
      <c r="D86" s="94">
        <f t="shared" si="9"/>
        <v>0</v>
      </c>
      <c r="E86" s="73">
        <v>0</v>
      </c>
      <c r="F86" s="73">
        <v>0</v>
      </c>
      <c r="G86" s="73">
        <f t="shared" si="8"/>
        <v>0</v>
      </c>
      <c r="H86" s="34"/>
    </row>
    <row r="87" spans="1:8" ht="15">
      <c r="A87" s="91" t="s">
        <v>295</v>
      </c>
      <c r="B87" s="92" t="s">
        <v>285</v>
      </c>
      <c r="C87" s="93"/>
      <c r="D87" s="94">
        <f t="shared" si="9"/>
        <v>0</v>
      </c>
      <c r="E87" s="73">
        <v>0</v>
      </c>
      <c r="F87" s="73">
        <v>0</v>
      </c>
      <c r="G87" s="73">
        <f t="shared" si="8"/>
        <v>0</v>
      </c>
      <c r="H87" s="34"/>
    </row>
    <row r="88" spans="1:8" ht="15">
      <c r="A88" s="91" t="s">
        <v>390</v>
      </c>
      <c r="B88" s="92" t="s">
        <v>391</v>
      </c>
      <c r="C88" s="93"/>
      <c r="D88" s="94">
        <f t="shared" si="9"/>
        <v>0</v>
      </c>
      <c r="E88" s="73">
        <v>0</v>
      </c>
      <c r="F88" s="73">
        <v>0</v>
      </c>
      <c r="G88" s="73">
        <f>D88+E88</f>
        <v>0</v>
      </c>
      <c r="H88" s="34"/>
    </row>
    <row r="89" spans="1:8" ht="15">
      <c r="A89" s="91" t="s">
        <v>392</v>
      </c>
      <c r="B89" s="92" t="s">
        <v>393</v>
      </c>
      <c r="C89" s="93"/>
      <c r="D89" s="94">
        <f t="shared" si="9"/>
        <v>0</v>
      </c>
      <c r="E89" s="73">
        <v>0</v>
      </c>
      <c r="F89" s="73">
        <v>0</v>
      </c>
      <c r="G89" s="73">
        <f>D89+E89</f>
        <v>0</v>
      </c>
      <c r="H89" s="34"/>
    </row>
    <row r="90" spans="1:8" ht="15">
      <c r="A90" s="91" t="s">
        <v>365</v>
      </c>
      <c r="B90" s="92" t="s">
        <v>366</v>
      </c>
      <c r="C90" s="93"/>
      <c r="D90" s="94">
        <f t="shared" si="9"/>
        <v>0</v>
      </c>
      <c r="E90" s="73">
        <v>0</v>
      </c>
      <c r="F90" s="73">
        <v>0</v>
      </c>
      <c r="G90" s="73">
        <f t="shared" si="8"/>
        <v>0</v>
      </c>
      <c r="H90" s="34"/>
    </row>
    <row r="91" spans="1:8" ht="15">
      <c r="A91" s="91" t="s">
        <v>296</v>
      </c>
      <c r="B91" s="92" t="s">
        <v>286</v>
      </c>
      <c r="C91" s="93"/>
      <c r="D91" s="94">
        <f t="shared" si="9"/>
        <v>0</v>
      </c>
      <c r="E91" s="73">
        <v>0</v>
      </c>
      <c r="F91" s="73">
        <v>0</v>
      </c>
      <c r="G91" s="73">
        <f t="shared" si="8"/>
        <v>0</v>
      </c>
      <c r="H91" s="34"/>
    </row>
    <row r="92" spans="1:8" ht="15">
      <c r="A92" s="91" t="s">
        <v>462</v>
      </c>
      <c r="B92" s="92" t="s">
        <v>463</v>
      </c>
      <c r="C92" s="93"/>
      <c r="D92" s="94">
        <f t="shared" si="9"/>
        <v>0</v>
      </c>
      <c r="E92" s="73">
        <v>0</v>
      </c>
      <c r="F92" s="73">
        <v>0</v>
      </c>
      <c r="G92" s="73">
        <f t="shared" si="8"/>
        <v>0</v>
      </c>
      <c r="H92" s="34"/>
    </row>
    <row r="93" spans="1:8" ht="15">
      <c r="A93" s="91" t="s">
        <v>297</v>
      </c>
      <c r="B93" s="92" t="s">
        <v>287</v>
      </c>
      <c r="C93" s="93"/>
      <c r="D93" s="94">
        <f t="shared" si="9"/>
        <v>0</v>
      </c>
      <c r="E93" s="73">
        <v>0</v>
      </c>
      <c r="F93" s="73">
        <v>0</v>
      </c>
      <c r="G93" s="73">
        <f t="shared" si="8"/>
        <v>0</v>
      </c>
      <c r="H93" s="34"/>
    </row>
    <row r="94" spans="1:8" ht="15">
      <c r="A94" s="91" t="s">
        <v>298</v>
      </c>
      <c r="B94" s="92" t="s">
        <v>288</v>
      </c>
      <c r="C94" s="93"/>
      <c r="D94" s="94">
        <f t="shared" si="9"/>
        <v>0</v>
      </c>
      <c r="E94" s="73">
        <v>0</v>
      </c>
      <c r="F94" s="73">
        <v>0</v>
      </c>
      <c r="G94" s="73">
        <f t="shared" si="8"/>
        <v>0</v>
      </c>
      <c r="H94" s="34"/>
    </row>
    <row r="95" spans="1:8" ht="15">
      <c r="A95" s="91" t="s">
        <v>437</v>
      </c>
      <c r="B95" s="92" t="s">
        <v>438</v>
      </c>
      <c r="C95" s="93"/>
      <c r="D95" s="94">
        <f t="shared" si="9"/>
        <v>0</v>
      </c>
      <c r="E95" s="73">
        <v>0</v>
      </c>
      <c r="F95" s="73">
        <v>0</v>
      </c>
      <c r="G95" s="73">
        <f t="shared" si="8"/>
        <v>0</v>
      </c>
      <c r="H95" s="34"/>
    </row>
    <row r="96" spans="1:8" ht="15">
      <c r="A96" s="91" t="s">
        <v>299</v>
      </c>
      <c r="B96" s="92" t="s">
        <v>289</v>
      </c>
      <c r="C96" s="93"/>
      <c r="D96" s="94">
        <f t="shared" si="9"/>
        <v>0</v>
      </c>
      <c r="E96" s="73">
        <v>0</v>
      </c>
      <c r="F96" s="73">
        <v>0</v>
      </c>
      <c r="G96" s="73">
        <f t="shared" si="8"/>
        <v>0</v>
      </c>
      <c r="H96" s="34"/>
    </row>
    <row r="97" spans="1:8" ht="15">
      <c r="A97" s="91" t="s">
        <v>439</v>
      </c>
      <c r="B97" s="92" t="s">
        <v>440</v>
      </c>
      <c r="C97" s="93"/>
      <c r="D97" s="94">
        <f t="shared" si="9"/>
        <v>0</v>
      </c>
      <c r="E97" s="73">
        <v>0</v>
      </c>
      <c r="F97" s="73">
        <v>0</v>
      </c>
      <c r="G97" s="73">
        <f t="shared" si="8"/>
        <v>0</v>
      </c>
      <c r="H97" s="34"/>
    </row>
    <row r="98" spans="1:8" ht="15">
      <c r="A98" s="91" t="s">
        <v>300</v>
      </c>
      <c r="B98" s="92" t="s">
        <v>208</v>
      </c>
      <c r="C98" s="93"/>
      <c r="D98" s="94">
        <f t="shared" si="9"/>
        <v>0</v>
      </c>
      <c r="E98" s="73">
        <v>0</v>
      </c>
      <c r="F98" s="73">
        <v>0</v>
      </c>
      <c r="G98" s="73">
        <f t="shared" si="8"/>
        <v>0</v>
      </c>
      <c r="H98" s="34"/>
    </row>
    <row r="99" spans="1:8" ht="15">
      <c r="A99" s="91" t="s">
        <v>301</v>
      </c>
      <c r="B99" s="92" t="s">
        <v>290</v>
      </c>
      <c r="C99" s="93"/>
      <c r="D99" s="94">
        <f t="shared" si="9"/>
        <v>0</v>
      </c>
      <c r="E99" s="73">
        <v>0</v>
      </c>
      <c r="F99" s="73">
        <v>0</v>
      </c>
      <c r="G99" s="73">
        <f t="shared" si="8"/>
        <v>0</v>
      </c>
      <c r="H99" s="34"/>
    </row>
    <row r="100" spans="1:8" ht="15">
      <c r="A100" s="91" t="s">
        <v>302</v>
      </c>
      <c r="B100" s="92" t="s">
        <v>291</v>
      </c>
      <c r="C100" s="93"/>
      <c r="D100" s="94">
        <f t="shared" si="9"/>
        <v>0</v>
      </c>
      <c r="E100" s="73">
        <v>0</v>
      </c>
      <c r="F100" s="73">
        <v>0</v>
      </c>
      <c r="G100" s="73">
        <f t="shared" si="8"/>
        <v>0</v>
      </c>
      <c r="H100" s="34"/>
    </row>
    <row r="101" spans="1:8" ht="15">
      <c r="A101" s="91" t="s">
        <v>303</v>
      </c>
      <c r="B101" s="92" t="s">
        <v>292</v>
      </c>
      <c r="C101" s="93"/>
      <c r="D101" s="94">
        <f t="shared" si="9"/>
        <v>0</v>
      </c>
      <c r="E101" s="73">
        <v>0</v>
      </c>
      <c r="F101" s="73">
        <v>0</v>
      </c>
      <c r="G101" s="73">
        <f t="shared" si="8"/>
        <v>0</v>
      </c>
      <c r="H101" s="34"/>
    </row>
    <row r="102" spans="1:8" ht="15.75">
      <c r="A102" s="95" t="s">
        <v>394</v>
      </c>
      <c r="B102" s="96" t="s">
        <v>209</v>
      </c>
      <c r="C102" s="89">
        <f>SUM(C75:C101)</f>
        <v>0</v>
      </c>
      <c r="D102" s="89">
        <f>SUM(D75:D101)</f>
        <v>0</v>
      </c>
      <c r="E102" s="89">
        <f>SUM(E75:E101)</f>
        <v>0</v>
      </c>
      <c r="F102" s="89">
        <f>SUM(F75:F101)</f>
        <v>0</v>
      </c>
      <c r="G102" s="89">
        <f>SUM(G75:G101)</f>
        <v>0</v>
      </c>
      <c r="H102" s="34"/>
    </row>
    <row r="103" spans="1:8" ht="15">
      <c r="A103" s="85" t="s">
        <v>198</v>
      </c>
      <c r="B103" s="71" t="s">
        <v>199</v>
      </c>
      <c r="C103" s="72"/>
      <c r="D103" s="73">
        <f>C103</f>
        <v>0</v>
      </c>
      <c r="E103" s="73">
        <v>0</v>
      </c>
      <c r="F103" s="73">
        <v>0</v>
      </c>
      <c r="G103" s="73">
        <f>D103+E103</f>
        <v>0</v>
      </c>
      <c r="H103" s="34"/>
    </row>
    <row r="104" spans="1:8" ht="15">
      <c r="A104" s="85" t="s">
        <v>200</v>
      </c>
      <c r="B104" s="71" t="s">
        <v>201</v>
      </c>
      <c r="C104" s="72"/>
      <c r="D104" s="73">
        <f>C104</f>
        <v>0</v>
      </c>
      <c r="E104" s="73">
        <v>0</v>
      </c>
      <c r="F104" s="73">
        <v>0</v>
      </c>
      <c r="G104" s="73">
        <f>D104+E104</f>
        <v>0</v>
      </c>
      <c r="H104" s="34"/>
    </row>
    <row r="105" spans="1:8" ht="15">
      <c r="A105" s="85" t="s">
        <v>274</v>
      </c>
      <c r="B105" s="71" t="s">
        <v>275</v>
      </c>
      <c r="C105" s="72"/>
      <c r="D105" s="73">
        <f>C105</f>
        <v>0</v>
      </c>
      <c r="E105" s="73">
        <v>0</v>
      </c>
      <c r="F105" s="73">
        <v>0</v>
      </c>
      <c r="G105" s="73">
        <f>D105+E105</f>
        <v>0</v>
      </c>
      <c r="H105" s="34"/>
    </row>
    <row r="106" spans="1:8" ht="15">
      <c r="A106" s="85" t="s">
        <v>202</v>
      </c>
      <c r="B106" s="71" t="s">
        <v>203</v>
      </c>
      <c r="C106" s="72"/>
      <c r="D106" s="73">
        <f>C106</f>
        <v>0</v>
      </c>
      <c r="E106" s="73">
        <v>0</v>
      </c>
      <c r="F106" s="73">
        <v>0</v>
      </c>
      <c r="G106" s="73">
        <f>D106+E106</f>
        <v>0</v>
      </c>
      <c r="H106" s="34"/>
    </row>
    <row r="107" spans="1:8" ht="15">
      <c r="A107" s="85" t="s">
        <v>204</v>
      </c>
      <c r="B107" s="71" t="s">
        <v>205</v>
      </c>
      <c r="C107" s="72"/>
      <c r="D107" s="73">
        <f>C107</f>
        <v>0</v>
      </c>
      <c r="E107" s="73">
        <v>0</v>
      </c>
      <c r="F107" s="73">
        <v>0</v>
      </c>
      <c r="G107" s="73">
        <f>D107+E107</f>
        <v>0</v>
      </c>
      <c r="H107" s="34"/>
    </row>
    <row r="108" spans="1:8" ht="15.75">
      <c r="A108" s="86" t="s">
        <v>206</v>
      </c>
      <c r="B108" s="87" t="s">
        <v>207</v>
      </c>
      <c r="C108" s="88">
        <f>SUM(C103:C107)</f>
        <v>0</v>
      </c>
      <c r="D108" s="88">
        <f>SUM(D103:D107)</f>
        <v>0</v>
      </c>
      <c r="E108" s="88">
        <f>SUM(E103:E107)</f>
        <v>0</v>
      </c>
      <c r="F108" s="73">
        <v>0</v>
      </c>
      <c r="G108" s="90">
        <f t="shared" si="8"/>
        <v>0</v>
      </c>
      <c r="H108" s="34"/>
    </row>
    <row r="109" spans="1:8" ht="15">
      <c r="A109" s="78">
        <v>24</v>
      </c>
      <c r="B109" s="78" t="s">
        <v>39</v>
      </c>
      <c r="C109" s="79">
        <f>C74+C102-C108</f>
        <v>0</v>
      </c>
      <c r="D109" s="79">
        <f>D74+D102-D108</f>
        <v>0</v>
      </c>
      <c r="E109" s="79">
        <f>E74+E102-E108</f>
        <v>0</v>
      </c>
      <c r="F109" s="79">
        <f>F74+F102-F108</f>
        <v>0</v>
      </c>
      <c r="G109" s="79">
        <f>G74+G102-G108</f>
        <v>0</v>
      </c>
      <c r="H109" s="34"/>
    </row>
    <row r="110" spans="1:8" s="63" customFormat="1" ht="15">
      <c r="A110" s="85" t="s">
        <v>276</v>
      </c>
      <c r="B110" s="71" t="s">
        <v>304</v>
      </c>
      <c r="C110" s="72"/>
      <c r="D110" s="73">
        <f>C110</f>
        <v>0</v>
      </c>
      <c r="E110" s="73">
        <v>0</v>
      </c>
      <c r="F110" s="73">
        <v>0</v>
      </c>
      <c r="G110" s="73">
        <f aca="true" t="shared" si="10" ref="G110:G115">D110+E110+F110</f>
        <v>0</v>
      </c>
      <c r="H110" s="34"/>
    </row>
    <row r="111" spans="1:8" s="63" customFormat="1" ht="15">
      <c r="A111" s="85" t="s">
        <v>210</v>
      </c>
      <c r="B111" s="71" t="s">
        <v>211</v>
      </c>
      <c r="C111" s="72"/>
      <c r="D111" s="73">
        <f>ROUND((C111*0.5),2)</f>
        <v>0</v>
      </c>
      <c r="E111" s="73">
        <f>ROUNDDOWN((C111*0.5),2)</f>
        <v>0</v>
      </c>
      <c r="F111" s="73">
        <v>0</v>
      </c>
      <c r="G111" s="73">
        <f>D111+E111+F111</f>
        <v>0</v>
      </c>
      <c r="H111" s="34"/>
    </row>
    <row r="112" spans="1:8" s="63" customFormat="1" ht="15">
      <c r="A112" s="85" t="s">
        <v>212</v>
      </c>
      <c r="B112" s="71" t="s">
        <v>277</v>
      </c>
      <c r="C112" s="72"/>
      <c r="D112" s="73">
        <f>ROUND((C112*0.8),2)</f>
        <v>0</v>
      </c>
      <c r="E112" s="73">
        <f>ROUND((C112*0.2),2)</f>
        <v>0</v>
      </c>
      <c r="F112" s="73">
        <v>0</v>
      </c>
      <c r="G112" s="73">
        <f>D112+E112+F112</f>
        <v>0</v>
      </c>
      <c r="H112" s="34"/>
    </row>
    <row r="113" spans="1:8" s="63" customFormat="1" ht="15">
      <c r="A113" s="85" t="s">
        <v>278</v>
      </c>
      <c r="B113" s="71" t="s">
        <v>279</v>
      </c>
      <c r="C113" s="72"/>
      <c r="D113" s="73">
        <f>ROUND((C113*0.8),2)</f>
        <v>0</v>
      </c>
      <c r="E113" s="73">
        <f>ROUND((C113*0.2),2)</f>
        <v>0</v>
      </c>
      <c r="F113" s="73">
        <v>0</v>
      </c>
      <c r="G113" s="73">
        <f t="shared" si="10"/>
        <v>0</v>
      </c>
      <c r="H113" s="34"/>
    </row>
    <row r="114" spans="1:8" s="63" customFormat="1" ht="15">
      <c r="A114" s="85" t="s">
        <v>213</v>
      </c>
      <c r="B114" s="71" t="s">
        <v>280</v>
      </c>
      <c r="C114" s="72"/>
      <c r="D114" s="73">
        <f>ROUND((C114*0.8),2)</f>
        <v>0</v>
      </c>
      <c r="E114" s="73">
        <f>ROUND((C114*0.2),2)</f>
        <v>0</v>
      </c>
      <c r="F114" s="73">
        <v>0</v>
      </c>
      <c r="G114" s="73">
        <f t="shared" si="10"/>
        <v>0</v>
      </c>
      <c r="H114" s="34"/>
    </row>
    <row r="115" spans="1:8" s="63" customFormat="1" ht="15">
      <c r="A115" s="85" t="s">
        <v>281</v>
      </c>
      <c r="B115" s="71" t="s">
        <v>282</v>
      </c>
      <c r="C115" s="72"/>
      <c r="D115" s="73">
        <f>ROUND((C115*0.8),2)</f>
        <v>0</v>
      </c>
      <c r="E115" s="73">
        <f>ROUND((C115*0.2),2)</f>
        <v>0</v>
      </c>
      <c r="F115" s="73">
        <v>0</v>
      </c>
      <c r="G115" s="73">
        <f t="shared" si="10"/>
        <v>0</v>
      </c>
      <c r="H115" s="34"/>
    </row>
    <row r="116" spans="1:8" s="63" customFormat="1" ht="15.75">
      <c r="A116" s="97" t="s">
        <v>223</v>
      </c>
      <c r="B116" s="96" t="s">
        <v>224</v>
      </c>
      <c r="C116" s="98">
        <f>SUM(C110:C115)</f>
        <v>0</v>
      </c>
      <c r="D116" s="111">
        <f>SUM(D110:D115)</f>
        <v>0</v>
      </c>
      <c r="E116" s="111">
        <f>SUM(E110:E115)</f>
        <v>0</v>
      </c>
      <c r="F116" s="98">
        <v>0</v>
      </c>
      <c r="G116" s="98">
        <f>D116+E116</f>
        <v>0</v>
      </c>
      <c r="H116" s="34"/>
    </row>
    <row r="117" spans="1:8" s="63" customFormat="1" ht="15">
      <c r="A117" s="91" t="s">
        <v>317</v>
      </c>
      <c r="B117" s="92" t="s">
        <v>214</v>
      </c>
      <c r="C117" s="93"/>
      <c r="D117" s="73">
        <f>ROUND((C117*0.8),2)</f>
        <v>0</v>
      </c>
      <c r="E117" s="73">
        <f>ROUND((C117*0.2),2)</f>
        <v>0</v>
      </c>
      <c r="F117" s="73">
        <v>0</v>
      </c>
      <c r="G117" s="73">
        <f aca="true" t="shared" si="11" ref="G117:G138">SUM(D117:F117)</f>
        <v>0</v>
      </c>
      <c r="H117" s="34"/>
    </row>
    <row r="118" spans="1:8" s="63" customFormat="1" ht="15">
      <c r="A118" s="91" t="s">
        <v>395</v>
      </c>
      <c r="B118" s="92" t="s">
        <v>488</v>
      </c>
      <c r="C118" s="93"/>
      <c r="D118" s="73">
        <f>ROUND((C118*0.8),2)</f>
        <v>0</v>
      </c>
      <c r="E118" s="73">
        <f>ROUND((C118*0.2),2)</f>
        <v>0</v>
      </c>
      <c r="F118" s="73">
        <v>0</v>
      </c>
      <c r="G118" s="73">
        <f t="shared" si="11"/>
        <v>0</v>
      </c>
      <c r="H118" s="34"/>
    </row>
    <row r="119" spans="1:8" s="63" customFormat="1" ht="15">
      <c r="A119" s="91" t="s">
        <v>441</v>
      </c>
      <c r="B119" s="92" t="s">
        <v>442</v>
      </c>
      <c r="C119" s="93"/>
      <c r="D119" s="73">
        <f>ROUND((C119*0.8),2)</f>
        <v>0</v>
      </c>
      <c r="E119" s="73">
        <f>ROUND((C119*0.2),2)</f>
        <v>0</v>
      </c>
      <c r="F119" s="73">
        <v>0</v>
      </c>
      <c r="G119" s="73">
        <f t="shared" si="11"/>
        <v>0</v>
      </c>
      <c r="H119" s="34"/>
    </row>
    <row r="120" spans="1:8" s="63" customFormat="1" ht="15">
      <c r="A120" s="91" t="s">
        <v>318</v>
      </c>
      <c r="B120" s="92" t="s">
        <v>305</v>
      </c>
      <c r="C120" s="93"/>
      <c r="D120" s="73">
        <f aca="true" t="shared" si="12" ref="D120:D127">C120</f>
        <v>0</v>
      </c>
      <c r="E120" s="73">
        <v>0</v>
      </c>
      <c r="F120" s="73">
        <v>0</v>
      </c>
      <c r="G120" s="73">
        <f t="shared" si="11"/>
        <v>0</v>
      </c>
      <c r="H120" s="34"/>
    </row>
    <row r="121" spans="1:8" s="63" customFormat="1" ht="15">
      <c r="A121" s="91" t="s">
        <v>367</v>
      </c>
      <c r="B121" s="92" t="s">
        <v>368</v>
      </c>
      <c r="C121" s="93"/>
      <c r="D121" s="73">
        <f t="shared" si="12"/>
        <v>0</v>
      </c>
      <c r="E121" s="73">
        <v>0</v>
      </c>
      <c r="F121" s="73">
        <v>0</v>
      </c>
      <c r="G121" s="73">
        <f>SUM(D121:F121)</f>
        <v>0</v>
      </c>
      <c r="H121" s="34"/>
    </row>
    <row r="122" spans="1:8" s="63" customFormat="1" ht="15">
      <c r="A122" s="91" t="s">
        <v>489</v>
      </c>
      <c r="B122" s="92" t="s">
        <v>490</v>
      </c>
      <c r="C122" s="93"/>
      <c r="D122" s="73">
        <f t="shared" si="12"/>
        <v>0</v>
      </c>
      <c r="E122" s="73">
        <v>0</v>
      </c>
      <c r="F122" s="73">
        <v>0</v>
      </c>
      <c r="G122" s="73">
        <f t="shared" si="11"/>
        <v>0</v>
      </c>
      <c r="H122" s="34"/>
    </row>
    <row r="123" spans="1:8" s="63" customFormat="1" ht="15">
      <c r="A123" s="91" t="s">
        <v>491</v>
      </c>
      <c r="B123" s="92" t="s">
        <v>492</v>
      </c>
      <c r="C123" s="93"/>
      <c r="D123" s="73">
        <f t="shared" si="12"/>
        <v>0</v>
      </c>
      <c r="E123" s="73">
        <v>0</v>
      </c>
      <c r="F123" s="73">
        <v>0</v>
      </c>
      <c r="G123" s="73">
        <f>SUM(D123:F123)</f>
        <v>0</v>
      </c>
      <c r="H123" s="34"/>
    </row>
    <row r="124" spans="1:8" s="63" customFormat="1" ht="15">
      <c r="A124" s="91" t="s">
        <v>464</v>
      </c>
      <c r="B124" s="92" t="s">
        <v>465</v>
      </c>
      <c r="C124" s="93"/>
      <c r="D124" s="73">
        <f t="shared" si="12"/>
        <v>0</v>
      </c>
      <c r="E124" s="73">
        <v>0</v>
      </c>
      <c r="F124" s="73">
        <v>0</v>
      </c>
      <c r="G124" s="73">
        <f t="shared" si="11"/>
        <v>0</v>
      </c>
      <c r="H124" s="34"/>
    </row>
    <row r="125" spans="1:8" s="63" customFormat="1" ht="15">
      <c r="A125" s="91" t="s">
        <v>319</v>
      </c>
      <c r="B125" s="92" t="s">
        <v>306</v>
      </c>
      <c r="C125" s="93"/>
      <c r="D125" s="73">
        <f t="shared" si="12"/>
        <v>0</v>
      </c>
      <c r="E125" s="73">
        <f>C125-D125</f>
        <v>0</v>
      </c>
      <c r="F125" s="73">
        <v>0</v>
      </c>
      <c r="G125" s="73">
        <f t="shared" si="11"/>
        <v>0</v>
      </c>
      <c r="H125" s="34"/>
    </row>
    <row r="126" spans="1:8" s="63" customFormat="1" ht="15">
      <c r="A126" s="91" t="s">
        <v>320</v>
      </c>
      <c r="B126" s="92" t="s">
        <v>307</v>
      </c>
      <c r="C126" s="93"/>
      <c r="D126" s="73">
        <f t="shared" si="12"/>
        <v>0</v>
      </c>
      <c r="E126" s="73">
        <f>C126-D126</f>
        <v>0</v>
      </c>
      <c r="F126" s="73">
        <v>0</v>
      </c>
      <c r="G126" s="73">
        <f t="shared" si="11"/>
        <v>0</v>
      </c>
      <c r="H126" s="34"/>
    </row>
    <row r="127" spans="1:8" s="63" customFormat="1" ht="15">
      <c r="A127" s="91" t="s">
        <v>321</v>
      </c>
      <c r="B127" s="92" t="s">
        <v>308</v>
      </c>
      <c r="C127" s="93"/>
      <c r="D127" s="73">
        <f t="shared" si="12"/>
        <v>0</v>
      </c>
      <c r="E127" s="73">
        <f>C127-D127</f>
        <v>0</v>
      </c>
      <c r="F127" s="73">
        <v>0</v>
      </c>
      <c r="G127" s="73">
        <f t="shared" si="11"/>
        <v>0</v>
      </c>
      <c r="H127" s="34"/>
    </row>
    <row r="128" spans="1:8" s="63" customFormat="1" ht="15">
      <c r="A128" s="91" t="s">
        <v>322</v>
      </c>
      <c r="B128" s="92" t="s">
        <v>309</v>
      </c>
      <c r="C128" s="93"/>
      <c r="D128" s="73">
        <f aca="true" t="shared" si="13" ref="D128:D134">ROUND((C128*0.8),2)</f>
        <v>0</v>
      </c>
      <c r="E128" s="73">
        <f aca="true" t="shared" si="14" ref="E128:E134">ROUND((C128*0.2),2)</f>
        <v>0</v>
      </c>
      <c r="F128" s="73">
        <v>0</v>
      </c>
      <c r="G128" s="73">
        <f t="shared" si="11"/>
        <v>0</v>
      </c>
      <c r="H128" s="34"/>
    </row>
    <row r="129" spans="1:8" s="63" customFormat="1" ht="15">
      <c r="A129" s="91" t="s">
        <v>323</v>
      </c>
      <c r="B129" s="92" t="s">
        <v>310</v>
      </c>
      <c r="C129" s="93"/>
      <c r="D129" s="73">
        <f>ROUND((C129*0.5),2)</f>
        <v>0</v>
      </c>
      <c r="E129" s="73">
        <f>ROUND((C129*0.5),2)</f>
        <v>0</v>
      </c>
      <c r="F129" s="73">
        <v>0</v>
      </c>
      <c r="G129" s="73">
        <f t="shared" si="11"/>
        <v>0</v>
      </c>
      <c r="H129" s="34"/>
    </row>
    <row r="130" spans="1:8" s="63" customFormat="1" ht="15">
      <c r="A130" s="91" t="s">
        <v>324</v>
      </c>
      <c r="B130" s="92" t="s">
        <v>311</v>
      </c>
      <c r="C130" s="93"/>
      <c r="D130" s="73">
        <f t="shared" si="13"/>
        <v>0</v>
      </c>
      <c r="E130" s="73">
        <f t="shared" si="14"/>
        <v>0</v>
      </c>
      <c r="F130" s="73">
        <v>0</v>
      </c>
      <c r="G130" s="73">
        <f t="shared" si="11"/>
        <v>0</v>
      </c>
      <c r="H130" s="34"/>
    </row>
    <row r="131" spans="1:8" s="63" customFormat="1" ht="15">
      <c r="A131" s="91" t="s">
        <v>396</v>
      </c>
      <c r="B131" s="92" t="s">
        <v>397</v>
      </c>
      <c r="C131" s="93"/>
      <c r="D131" s="73">
        <f t="shared" si="13"/>
        <v>0</v>
      </c>
      <c r="E131" s="73">
        <f t="shared" si="14"/>
        <v>0</v>
      </c>
      <c r="F131" s="73">
        <v>0</v>
      </c>
      <c r="G131" s="73">
        <f t="shared" si="11"/>
        <v>0</v>
      </c>
      <c r="H131" s="34"/>
    </row>
    <row r="132" spans="1:8" s="63" customFormat="1" ht="15">
      <c r="A132" s="91" t="s">
        <v>325</v>
      </c>
      <c r="B132" s="92" t="s">
        <v>312</v>
      </c>
      <c r="C132" s="93"/>
      <c r="D132" s="73">
        <f t="shared" si="13"/>
        <v>0</v>
      </c>
      <c r="E132" s="73">
        <f t="shared" si="14"/>
        <v>0</v>
      </c>
      <c r="F132" s="73">
        <v>0</v>
      </c>
      <c r="G132" s="73">
        <f t="shared" si="11"/>
        <v>0</v>
      </c>
      <c r="H132" s="34"/>
    </row>
    <row r="133" spans="1:8" s="63" customFormat="1" ht="15">
      <c r="A133" s="91" t="s">
        <v>398</v>
      </c>
      <c r="B133" s="92" t="s">
        <v>399</v>
      </c>
      <c r="C133" s="93"/>
      <c r="D133" s="73">
        <f t="shared" si="13"/>
        <v>0</v>
      </c>
      <c r="E133" s="73">
        <f t="shared" si="14"/>
        <v>0</v>
      </c>
      <c r="F133" s="73">
        <v>0</v>
      </c>
      <c r="G133" s="73">
        <f>SUM(D133:F133)</f>
        <v>0</v>
      </c>
      <c r="H133" s="34"/>
    </row>
    <row r="134" spans="1:8" s="63" customFormat="1" ht="15">
      <c r="A134" s="91" t="s">
        <v>400</v>
      </c>
      <c r="B134" s="92" t="s">
        <v>401</v>
      </c>
      <c r="C134" s="93"/>
      <c r="D134" s="73">
        <f t="shared" si="13"/>
        <v>0</v>
      </c>
      <c r="E134" s="73">
        <f t="shared" si="14"/>
        <v>0</v>
      </c>
      <c r="F134" s="73">
        <v>0</v>
      </c>
      <c r="G134" s="73">
        <f>SUM(D134:F134)</f>
        <v>0</v>
      </c>
      <c r="H134" s="34"/>
    </row>
    <row r="135" spans="1:8" s="63" customFormat="1" ht="15">
      <c r="A135" s="91" t="s">
        <v>326</v>
      </c>
      <c r="B135" s="92" t="s">
        <v>313</v>
      </c>
      <c r="C135" s="93"/>
      <c r="D135" s="73">
        <f aca="true" t="shared" si="15" ref="D135:D140">ROUND((C135*0.8),2)</f>
        <v>0</v>
      </c>
      <c r="E135" s="73">
        <f aca="true" t="shared" si="16" ref="E135:E140">ROUND((C135*0.2),2)</f>
        <v>0</v>
      </c>
      <c r="F135" s="73">
        <v>0</v>
      </c>
      <c r="G135" s="73">
        <f t="shared" si="11"/>
        <v>0</v>
      </c>
      <c r="H135" s="34"/>
    </row>
    <row r="136" spans="1:8" s="63" customFormat="1" ht="15">
      <c r="A136" s="91" t="s">
        <v>327</v>
      </c>
      <c r="B136" s="92" t="s">
        <v>314</v>
      </c>
      <c r="C136" s="93"/>
      <c r="D136" s="73">
        <f t="shared" si="15"/>
        <v>0</v>
      </c>
      <c r="E136" s="73">
        <f t="shared" si="16"/>
        <v>0</v>
      </c>
      <c r="F136" s="73">
        <v>0</v>
      </c>
      <c r="G136" s="73">
        <f t="shared" si="11"/>
        <v>0</v>
      </c>
      <c r="H136" s="34"/>
    </row>
    <row r="137" spans="1:8" s="63" customFormat="1" ht="15">
      <c r="A137" s="91" t="s">
        <v>328</v>
      </c>
      <c r="B137" s="92" t="s">
        <v>315</v>
      </c>
      <c r="C137" s="93"/>
      <c r="D137" s="73">
        <f t="shared" si="15"/>
        <v>0</v>
      </c>
      <c r="E137" s="73">
        <f t="shared" si="16"/>
        <v>0</v>
      </c>
      <c r="F137" s="73">
        <v>0</v>
      </c>
      <c r="G137" s="73">
        <f t="shared" si="11"/>
        <v>0</v>
      </c>
      <c r="H137" s="34"/>
    </row>
    <row r="138" spans="1:8" s="63" customFormat="1" ht="15">
      <c r="A138" s="91" t="s">
        <v>329</v>
      </c>
      <c r="B138" s="92" t="s">
        <v>316</v>
      </c>
      <c r="C138" s="93"/>
      <c r="D138" s="73">
        <f t="shared" si="15"/>
        <v>0</v>
      </c>
      <c r="E138" s="73">
        <f t="shared" si="16"/>
        <v>0</v>
      </c>
      <c r="F138" s="73">
        <v>0</v>
      </c>
      <c r="G138" s="73">
        <f t="shared" si="11"/>
        <v>0</v>
      </c>
      <c r="H138" s="34"/>
    </row>
    <row r="139" spans="1:8" s="63" customFormat="1" ht="15">
      <c r="A139" s="91" t="s">
        <v>493</v>
      </c>
      <c r="B139" s="92" t="s">
        <v>495</v>
      </c>
      <c r="C139" s="93"/>
      <c r="D139" s="73">
        <f t="shared" si="15"/>
        <v>0</v>
      </c>
      <c r="E139" s="73">
        <f t="shared" si="16"/>
        <v>0</v>
      </c>
      <c r="F139" s="73">
        <v>0</v>
      </c>
      <c r="G139" s="73">
        <f>SUM(D139:F139)</f>
        <v>0</v>
      </c>
      <c r="H139" s="34"/>
    </row>
    <row r="140" spans="1:8" ht="15">
      <c r="A140" s="91" t="s">
        <v>494</v>
      </c>
      <c r="B140" s="92" t="s">
        <v>496</v>
      </c>
      <c r="C140" s="93"/>
      <c r="D140" s="73">
        <f t="shared" si="15"/>
        <v>0</v>
      </c>
      <c r="E140" s="73">
        <f t="shared" si="16"/>
        <v>0</v>
      </c>
      <c r="F140" s="73">
        <v>0</v>
      </c>
      <c r="G140" s="73">
        <f>SUM(D140:F140)</f>
        <v>0</v>
      </c>
      <c r="H140" s="34"/>
    </row>
    <row r="141" spans="1:8" ht="15.75">
      <c r="A141" s="95" t="s">
        <v>215</v>
      </c>
      <c r="B141" s="96" t="s">
        <v>216</v>
      </c>
      <c r="C141" s="89">
        <f>SUM(C117:C140)</f>
        <v>0</v>
      </c>
      <c r="D141" s="89">
        <f>SUM(D117:D140)</f>
        <v>0</v>
      </c>
      <c r="E141" s="89">
        <f>SUM(E117:E140)</f>
        <v>0</v>
      </c>
      <c r="F141" s="90">
        <v>0</v>
      </c>
      <c r="G141" s="90">
        <f>D141+E141</f>
        <v>0</v>
      </c>
      <c r="H141" s="34"/>
    </row>
    <row r="142" spans="1:8" ht="15">
      <c r="A142" s="85" t="s">
        <v>330</v>
      </c>
      <c r="B142" s="71" t="s">
        <v>217</v>
      </c>
      <c r="C142" s="72"/>
      <c r="D142" s="73">
        <f>C142</f>
        <v>0</v>
      </c>
      <c r="E142" s="73">
        <v>0</v>
      </c>
      <c r="F142" s="73">
        <v>0</v>
      </c>
      <c r="G142" s="73">
        <f aca="true" t="shared" si="17" ref="G142:G148">D142+E142</f>
        <v>0</v>
      </c>
      <c r="H142" s="34"/>
    </row>
    <row r="143" spans="1:8" ht="15">
      <c r="A143" s="85" t="s">
        <v>218</v>
      </c>
      <c r="B143" s="71" t="s">
        <v>331</v>
      </c>
      <c r="C143" s="72"/>
      <c r="D143" s="73">
        <f>ROUND((C143*0.5),2)</f>
        <v>0</v>
      </c>
      <c r="E143" s="73">
        <f>ROUND((C143*0.5),2)</f>
        <v>0</v>
      </c>
      <c r="F143" s="73">
        <v>0</v>
      </c>
      <c r="G143" s="73">
        <f t="shared" si="17"/>
        <v>0</v>
      </c>
      <c r="H143" s="34"/>
    </row>
    <row r="144" spans="1:8" ht="15">
      <c r="A144" s="85" t="s">
        <v>219</v>
      </c>
      <c r="B144" s="71" t="s">
        <v>332</v>
      </c>
      <c r="C144" s="72"/>
      <c r="D144" s="73">
        <f>ROUND((C144*0.8),2)</f>
        <v>0</v>
      </c>
      <c r="E144" s="73">
        <f>ROUND((C144*0.2),2)</f>
        <v>0</v>
      </c>
      <c r="F144" s="73">
        <v>0</v>
      </c>
      <c r="G144" s="73">
        <f t="shared" si="17"/>
        <v>0</v>
      </c>
      <c r="H144" s="34"/>
    </row>
    <row r="145" spans="1:8" ht="15">
      <c r="A145" s="85" t="s">
        <v>333</v>
      </c>
      <c r="B145" s="71" t="s">
        <v>334</v>
      </c>
      <c r="C145" s="72"/>
      <c r="D145" s="73">
        <f>ROUND((C145*0.8),2)</f>
        <v>0</v>
      </c>
      <c r="E145" s="73">
        <f>ROUND((C145*0.2),2)</f>
        <v>0</v>
      </c>
      <c r="F145" s="73">
        <v>0</v>
      </c>
      <c r="G145" s="73">
        <f t="shared" si="17"/>
        <v>0</v>
      </c>
      <c r="H145" s="34"/>
    </row>
    <row r="146" spans="1:8" ht="15">
      <c r="A146" s="85" t="s">
        <v>220</v>
      </c>
      <c r="B146" s="71" t="s">
        <v>335</v>
      </c>
      <c r="C146" s="72"/>
      <c r="D146" s="73">
        <f>ROUND((C146*0.8),2)</f>
        <v>0</v>
      </c>
      <c r="E146" s="73">
        <f>ROUND((C146*0.2),2)</f>
        <v>0</v>
      </c>
      <c r="F146" s="73">
        <v>0</v>
      </c>
      <c r="G146" s="73">
        <f t="shared" si="17"/>
        <v>0</v>
      </c>
      <c r="H146" s="34"/>
    </row>
    <row r="147" spans="1:8" ht="15">
      <c r="A147" s="85" t="s">
        <v>498</v>
      </c>
      <c r="B147" s="71" t="s">
        <v>499</v>
      </c>
      <c r="C147" s="72"/>
      <c r="D147" s="73">
        <f>ROUND((C147*0.8),2)</f>
        <v>0</v>
      </c>
      <c r="E147" s="73">
        <f>ROUND((C147*0.2),2)</f>
        <v>0</v>
      </c>
      <c r="F147" s="73">
        <v>0</v>
      </c>
      <c r="G147" s="73">
        <f>D147+E147</f>
        <v>0</v>
      </c>
      <c r="H147" s="34"/>
    </row>
    <row r="148" spans="1:8" s="63" customFormat="1" ht="15">
      <c r="A148" s="85" t="s">
        <v>336</v>
      </c>
      <c r="B148" s="71" t="s">
        <v>337</v>
      </c>
      <c r="C148" s="72"/>
      <c r="D148" s="73">
        <f>ROUND((C148*0.8),2)</f>
        <v>0</v>
      </c>
      <c r="E148" s="73">
        <f>ROUND((C148*0.2),2)</f>
        <v>0</v>
      </c>
      <c r="F148" s="73">
        <v>0</v>
      </c>
      <c r="G148" s="73">
        <f t="shared" si="17"/>
        <v>0</v>
      </c>
      <c r="H148" s="34"/>
    </row>
    <row r="149" spans="1:8" ht="15.75">
      <c r="A149" s="86" t="s">
        <v>221</v>
      </c>
      <c r="B149" s="99" t="s">
        <v>222</v>
      </c>
      <c r="C149" s="89">
        <f>SUM(C142:C148)</f>
        <v>0</v>
      </c>
      <c r="D149" s="89">
        <f>SUM(D142:D148)</f>
        <v>0</v>
      </c>
      <c r="E149" s="89">
        <f>SUM(E142:E148)</f>
        <v>0</v>
      </c>
      <c r="F149" s="90">
        <v>0</v>
      </c>
      <c r="G149" s="90">
        <f>D149+E149</f>
        <v>0</v>
      </c>
      <c r="H149" s="34"/>
    </row>
    <row r="150" spans="1:8" ht="15">
      <c r="A150" s="78">
        <v>25</v>
      </c>
      <c r="B150" s="78" t="s">
        <v>40</v>
      </c>
      <c r="C150" s="79">
        <f>C116+C141-C149</f>
        <v>0</v>
      </c>
      <c r="D150" s="79">
        <f>D116+D141-D149</f>
        <v>0</v>
      </c>
      <c r="E150" s="79">
        <f>E116+E141-E149</f>
        <v>0</v>
      </c>
      <c r="F150" s="79">
        <f>F116+F141-F149</f>
        <v>0</v>
      </c>
      <c r="G150" s="79">
        <f>D150+E150</f>
        <v>0</v>
      </c>
      <c r="H150" s="34"/>
    </row>
    <row r="151" spans="1:8" ht="15">
      <c r="A151" s="85" t="s">
        <v>226</v>
      </c>
      <c r="B151" s="71" t="s">
        <v>227</v>
      </c>
      <c r="C151" s="72">
        <v>0</v>
      </c>
      <c r="D151" s="73">
        <f>C151*75/100</f>
        <v>0</v>
      </c>
      <c r="E151" s="73">
        <f>C151-D151</f>
        <v>0</v>
      </c>
      <c r="F151" s="73">
        <v>0</v>
      </c>
      <c r="G151" s="73">
        <f>D151+E151</f>
        <v>0</v>
      </c>
      <c r="H151" s="34"/>
    </row>
    <row r="152" spans="1:8" ht="15.75">
      <c r="A152" s="86" t="s">
        <v>339</v>
      </c>
      <c r="B152" s="99" t="s">
        <v>225</v>
      </c>
      <c r="C152" s="89">
        <f>SUM(C151)</f>
        <v>0</v>
      </c>
      <c r="D152" s="89">
        <f>SUM(D151)</f>
        <v>0</v>
      </c>
      <c r="E152" s="89">
        <f>SUM(E151)</f>
        <v>0</v>
      </c>
      <c r="F152" s="90">
        <v>0</v>
      </c>
      <c r="G152" s="89">
        <f>G151</f>
        <v>0</v>
      </c>
      <c r="H152" s="34"/>
    </row>
    <row r="153" spans="1:8" ht="15">
      <c r="A153" s="85" t="s">
        <v>338</v>
      </c>
      <c r="B153" s="71" t="s">
        <v>231</v>
      </c>
      <c r="C153" s="72">
        <v>0</v>
      </c>
      <c r="D153" s="73">
        <f>ROUND((C153*0.8),2)</f>
        <v>0</v>
      </c>
      <c r="E153" s="73">
        <f>ROUND((C153*0.2),2)</f>
        <v>0</v>
      </c>
      <c r="F153" s="73">
        <v>0</v>
      </c>
      <c r="G153" s="73">
        <f>D153+E153</f>
        <v>0</v>
      </c>
      <c r="H153" s="34"/>
    </row>
    <row r="154" spans="1:8" ht="15">
      <c r="A154" s="85" t="s">
        <v>369</v>
      </c>
      <c r="B154" s="71" t="s">
        <v>370</v>
      </c>
      <c r="C154" s="72">
        <v>0</v>
      </c>
      <c r="D154" s="73">
        <f>C154</f>
        <v>0</v>
      </c>
      <c r="E154" s="73">
        <v>0</v>
      </c>
      <c r="F154" s="73">
        <v>0</v>
      </c>
      <c r="G154" s="73">
        <f>D154+E154</f>
        <v>0</v>
      </c>
      <c r="H154" s="34"/>
    </row>
    <row r="155" spans="1:8" ht="15.75">
      <c r="A155" s="95" t="s">
        <v>341</v>
      </c>
      <c r="B155" s="99" t="s">
        <v>232</v>
      </c>
      <c r="C155" s="89">
        <f>SUM(C153:C154)</f>
        <v>0</v>
      </c>
      <c r="D155" s="89">
        <f>SUM(D153:D154)</f>
        <v>0</v>
      </c>
      <c r="E155" s="89">
        <f>SUM(E153:E154)</f>
        <v>0</v>
      </c>
      <c r="F155" s="90">
        <v>0</v>
      </c>
      <c r="G155" s="89">
        <f>D155+E155</f>
        <v>0</v>
      </c>
      <c r="H155" s="34"/>
    </row>
    <row r="156" spans="1:7" s="63" customFormat="1" ht="15">
      <c r="A156" s="85" t="s">
        <v>228</v>
      </c>
      <c r="B156" s="71" t="s">
        <v>229</v>
      </c>
      <c r="C156" s="72">
        <v>0</v>
      </c>
      <c r="D156" s="73">
        <f>C156*75/100</f>
        <v>0</v>
      </c>
      <c r="E156" s="73">
        <f>C156-D156</f>
        <v>0</v>
      </c>
      <c r="F156" s="73">
        <v>0</v>
      </c>
      <c r="G156" s="73">
        <f>D156+E156</f>
        <v>0</v>
      </c>
    </row>
    <row r="157" spans="1:8" ht="15.75">
      <c r="A157" s="86" t="s">
        <v>340</v>
      </c>
      <c r="B157" s="99" t="s">
        <v>230</v>
      </c>
      <c r="C157" s="89">
        <f>SUM(C156)</f>
        <v>0</v>
      </c>
      <c r="D157" s="89">
        <f>SUM(D156)</f>
        <v>0</v>
      </c>
      <c r="E157" s="89">
        <f>SUM(E156)</f>
        <v>0</v>
      </c>
      <c r="F157" s="90">
        <v>0</v>
      </c>
      <c r="G157" s="89">
        <f>G156</f>
        <v>0</v>
      </c>
      <c r="H157" s="34"/>
    </row>
    <row r="158" spans="1:8" ht="15">
      <c r="A158" s="78">
        <v>26</v>
      </c>
      <c r="B158" s="78" t="s">
        <v>41</v>
      </c>
      <c r="C158" s="79">
        <f>C152+C155-C157</f>
        <v>0</v>
      </c>
      <c r="D158" s="79">
        <f>D152+D155-D157</f>
        <v>0</v>
      </c>
      <c r="E158" s="79">
        <f>E152+E155-E157</f>
        <v>0</v>
      </c>
      <c r="F158" s="79">
        <f>F152+F155-F157</f>
        <v>0</v>
      </c>
      <c r="G158" s="79">
        <f>G152+G155-G157</f>
        <v>0</v>
      </c>
      <c r="H158" s="34"/>
    </row>
    <row r="159" spans="1:8" ht="15">
      <c r="A159" s="100"/>
      <c r="B159" s="83" t="s">
        <v>42</v>
      </c>
      <c r="C159" s="84">
        <f>C109+C150+C158</f>
        <v>0</v>
      </c>
      <c r="D159" s="84">
        <f>D109+D150+D158</f>
        <v>0</v>
      </c>
      <c r="E159" s="84">
        <f>E109+E150+E158</f>
        <v>0</v>
      </c>
      <c r="F159" s="84">
        <f>F109+F150+F158</f>
        <v>0</v>
      </c>
      <c r="G159" s="84">
        <f>G109+G150+G158</f>
        <v>0</v>
      </c>
      <c r="H159" s="34"/>
    </row>
    <row r="160" spans="1:8" ht="15.75" thickBot="1">
      <c r="A160" s="101"/>
      <c r="B160" s="102"/>
      <c r="C160" s="103"/>
      <c r="D160" s="104"/>
      <c r="E160" s="104"/>
      <c r="F160" s="104"/>
      <c r="G160" s="105"/>
      <c r="H160" s="34"/>
    </row>
    <row r="161" spans="1:8" ht="15.75" thickBot="1">
      <c r="A161" s="106"/>
      <c r="B161" s="107" t="s">
        <v>43</v>
      </c>
      <c r="C161" s="108">
        <f>C159+C68</f>
        <v>0</v>
      </c>
      <c r="D161" s="108">
        <f>D159+D68</f>
        <v>0</v>
      </c>
      <c r="E161" s="108">
        <f>E159+E68</f>
        <v>0</v>
      </c>
      <c r="F161" s="108">
        <f>F159+F68</f>
        <v>0</v>
      </c>
      <c r="G161" s="108">
        <f>G159+G68</f>
        <v>0</v>
      </c>
      <c r="H161" s="34"/>
    </row>
    <row r="162" spans="3:8" ht="12.75">
      <c r="C162" s="57"/>
      <c r="D162" s="34"/>
      <c r="G162" s="36"/>
      <c r="H162" s="34"/>
    </row>
    <row r="163" spans="1:8" ht="12.75">
      <c r="A163" s="327" t="s">
        <v>516</v>
      </c>
      <c r="B163" s="327"/>
      <c r="C163" s="327"/>
      <c r="D163" s="327"/>
      <c r="E163" s="327"/>
      <c r="F163" s="327"/>
      <c r="G163" s="327"/>
      <c r="H163" s="34"/>
    </row>
    <row r="164" spans="1:8" ht="12.75">
      <c r="A164" s="40"/>
      <c r="B164" s="40"/>
      <c r="C164" s="46"/>
      <c r="D164" s="47"/>
      <c r="E164" s="46"/>
      <c r="F164" s="21"/>
      <c r="G164" s="21"/>
      <c r="H164" s="34"/>
    </row>
    <row r="165" spans="4:8" ht="12.75">
      <c r="D165" s="34"/>
      <c r="E165" s="34"/>
      <c r="G165" s="36"/>
      <c r="H165" s="34"/>
    </row>
    <row r="166" spans="4:8" ht="12.75">
      <c r="D166" s="34"/>
      <c r="G166" s="36"/>
      <c r="H166" s="34"/>
    </row>
    <row r="167" spans="4:8" ht="12.75">
      <c r="D167" s="34"/>
      <c r="G167" s="36"/>
      <c r="H167" s="34"/>
    </row>
    <row r="168" spans="4:8" ht="12.75">
      <c r="D168" s="34"/>
      <c r="G168" s="36"/>
      <c r="H168" s="34"/>
    </row>
    <row r="169" spans="4:8" ht="12.75">
      <c r="D169" s="34"/>
      <c r="G169" s="36"/>
      <c r="H169" s="34"/>
    </row>
    <row r="170" spans="4:8" ht="12.75">
      <c r="D170" s="34"/>
      <c r="G170" s="36"/>
      <c r="H170" s="34"/>
    </row>
    <row r="171" spans="4:8" ht="12.75">
      <c r="D171" s="34"/>
      <c r="G171" s="36"/>
      <c r="H171" s="34"/>
    </row>
    <row r="172" spans="4:8" ht="12.75">
      <c r="D172" s="34"/>
      <c r="G172" s="36"/>
      <c r="H172" s="34"/>
    </row>
    <row r="173" spans="4:8" ht="12.75">
      <c r="D173" s="34"/>
      <c r="G173" s="36"/>
      <c r="H173" s="34"/>
    </row>
    <row r="174" spans="4:8" ht="12.75">
      <c r="D174" s="34"/>
      <c r="H174" s="34"/>
    </row>
    <row r="175" spans="4:8" ht="12.75">
      <c r="D175" s="34"/>
      <c r="H175" s="34"/>
    </row>
    <row r="176" spans="4:8" ht="12.75">
      <c r="D176" s="34"/>
      <c r="H176" s="34"/>
    </row>
    <row r="177" spans="4:8" ht="12.75">
      <c r="D177" s="34"/>
      <c r="H177" s="34"/>
    </row>
    <row r="178" spans="4:8" ht="12.75">
      <c r="D178" s="34"/>
      <c r="H178" s="34"/>
    </row>
    <row r="179" spans="4:8" ht="12.75">
      <c r="D179" s="34"/>
      <c r="H179" s="34"/>
    </row>
    <row r="180" spans="4:8" ht="12.75">
      <c r="D180" s="34"/>
      <c r="H180" s="34"/>
    </row>
    <row r="181" spans="4:8" ht="12.75">
      <c r="D181" s="34"/>
      <c r="H181" s="34"/>
    </row>
    <row r="182" spans="4:8" ht="12.75">
      <c r="D182" s="34"/>
      <c r="H182" s="34"/>
    </row>
    <row r="183" spans="4:8" ht="12.75">
      <c r="D183" s="34"/>
      <c r="H183" s="34"/>
    </row>
    <row r="184" spans="4:8" ht="12.75">
      <c r="D184" s="34"/>
      <c r="H184" s="34"/>
    </row>
    <row r="185" spans="4:8" ht="12.75">
      <c r="D185" s="34"/>
      <c r="H185" s="34"/>
    </row>
    <row r="186" spans="4:8" ht="12.75">
      <c r="D186" s="34"/>
      <c r="H186" s="34"/>
    </row>
    <row r="187" spans="4:8" ht="12.75">
      <c r="D187" s="34"/>
      <c r="H187" s="34"/>
    </row>
    <row r="188" spans="4:8" ht="12.75">
      <c r="D188" s="34"/>
      <c r="H188" s="34"/>
    </row>
    <row r="189" ht="12.75">
      <c r="D189" s="34"/>
    </row>
    <row r="190" ht="12.75">
      <c r="D190" s="34"/>
    </row>
    <row r="191" ht="12.75">
      <c r="D191" s="34"/>
    </row>
    <row r="192" ht="12.75">
      <c r="D192" s="34"/>
    </row>
    <row r="193" ht="12.75">
      <c r="D193" s="34"/>
    </row>
    <row r="194" ht="12.75">
      <c r="D194" s="34"/>
    </row>
    <row r="195" ht="12.75">
      <c r="D195" s="34"/>
    </row>
    <row r="196" ht="12.75">
      <c r="D196" s="34"/>
    </row>
    <row r="197" spans="1:8" s="63" customFormat="1" ht="12.75">
      <c r="A197" s="35"/>
      <c r="B197"/>
      <c r="C197" s="35"/>
      <c r="D197" s="34"/>
      <c r="E197"/>
      <c r="F197"/>
      <c r="G197"/>
      <c r="H197" s="68"/>
    </row>
    <row r="198" spans="4:8" ht="12.75">
      <c r="D198" s="34"/>
      <c r="H198" s="34"/>
    </row>
    <row r="199" spans="4:8" ht="12.75">
      <c r="D199" s="34"/>
      <c r="H199" s="34"/>
    </row>
    <row r="200" spans="4:8" ht="12.75">
      <c r="D200" s="34"/>
      <c r="H200" s="34"/>
    </row>
    <row r="201" spans="4:8" ht="12.75">
      <c r="D201" s="34"/>
      <c r="H201" s="34"/>
    </row>
    <row r="202" spans="4:8" ht="12.75">
      <c r="D202" s="34"/>
      <c r="H202" s="34"/>
    </row>
    <row r="203" spans="4:8" ht="12.75">
      <c r="D203" s="34"/>
      <c r="H203" s="34"/>
    </row>
    <row r="204" spans="1:7" s="63" customFormat="1" ht="12.75">
      <c r="A204" s="35"/>
      <c r="B204"/>
      <c r="C204" s="35"/>
      <c r="D204" s="34"/>
      <c r="E204"/>
      <c r="F204"/>
      <c r="G204"/>
    </row>
    <row r="205" spans="4:8" ht="12.75">
      <c r="D205" s="34"/>
      <c r="H205" s="34"/>
    </row>
    <row r="206" ht="12.75">
      <c r="D206" s="34"/>
    </row>
    <row r="207" spans="1:7" s="63" customFormat="1" ht="12.75">
      <c r="A207" s="35"/>
      <c r="B207"/>
      <c r="C207" s="35"/>
      <c r="D207" s="34"/>
      <c r="E207"/>
      <c r="F207"/>
      <c r="G207"/>
    </row>
    <row r="208" ht="12.75">
      <c r="D208" s="34"/>
    </row>
    <row r="209" ht="12.75">
      <c r="D209" s="34"/>
    </row>
    <row r="210" spans="1:7" s="63" customFormat="1" ht="12.75">
      <c r="A210" s="35"/>
      <c r="B210"/>
      <c r="C210" s="35"/>
      <c r="D210" s="34"/>
      <c r="E210"/>
      <c r="F210"/>
      <c r="G210"/>
    </row>
    <row r="211" spans="4:10" ht="12.75">
      <c r="D211" s="34"/>
      <c r="H211" s="34"/>
      <c r="J211" s="34"/>
    </row>
    <row r="212" spans="1:11" s="64" customFormat="1" ht="12.75">
      <c r="A212" s="35"/>
      <c r="B212"/>
      <c r="C212" s="35"/>
      <c r="D212" s="34"/>
      <c r="E212"/>
      <c r="F212"/>
      <c r="G212"/>
      <c r="H212" s="69"/>
      <c r="J212" s="69"/>
      <c r="K212" s="69"/>
    </row>
    <row r="213" spans="4:11" ht="12.75">
      <c r="D213" s="34"/>
      <c r="H213" s="34"/>
      <c r="J213" s="34"/>
      <c r="K213" s="34"/>
    </row>
    <row r="214" spans="4:10" ht="12.75">
      <c r="D214" s="34"/>
      <c r="H214" s="34"/>
      <c r="J214" s="34"/>
    </row>
    <row r="215" spans="4:8" ht="12.75">
      <c r="D215" s="34"/>
      <c r="H215" s="34"/>
    </row>
    <row r="216" spans="4:11" ht="12.75">
      <c r="D216" s="34"/>
      <c r="H216" s="34"/>
      <c r="K216" s="34"/>
    </row>
    <row r="217" ht="12.75">
      <c r="D217" s="34"/>
    </row>
    <row r="218" spans="1:21" s="37" customFormat="1" ht="12.75">
      <c r="A218" s="35"/>
      <c r="B218"/>
      <c r="C218" s="35"/>
      <c r="D218" s="34"/>
      <c r="E218"/>
      <c r="F218"/>
      <c r="G218"/>
      <c r="H218" s="62"/>
      <c r="I218" s="62"/>
      <c r="J218" s="62"/>
      <c r="K218" s="62"/>
      <c r="L218" s="38"/>
      <c r="M218" s="55"/>
      <c r="N218" s="55"/>
      <c r="O218" s="55"/>
      <c r="P218" s="55"/>
      <c r="Q218" s="55"/>
      <c r="R218" s="55"/>
      <c r="S218" s="39"/>
      <c r="T218" s="55"/>
      <c r="U218" s="55"/>
    </row>
    <row r="219" spans="1:13" s="2" customFormat="1" ht="12.75">
      <c r="A219" s="35"/>
      <c r="B219"/>
      <c r="C219" s="35"/>
      <c r="D219" s="34"/>
      <c r="E219"/>
      <c r="F219"/>
      <c r="G219"/>
      <c r="H219" s="45"/>
      <c r="J219" s="45"/>
      <c r="K219" s="45"/>
      <c r="L219" s="67"/>
      <c r="M219" s="45"/>
    </row>
    <row r="220" ht="12.75">
      <c r="D220" s="34"/>
    </row>
    <row r="221" ht="12.75">
      <c r="D221" s="34"/>
    </row>
    <row r="222" ht="12.75">
      <c r="D222" s="34"/>
    </row>
    <row r="223" ht="12.75">
      <c r="D223" s="34"/>
    </row>
    <row r="224" ht="12.75">
      <c r="D224" s="34"/>
    </row>
    <row r="225" ht="12.75">
      <c r="D225" s="34"/>
    </row>
    <row r="226" ht="12.75">
      <c r="D226" s="34"/>
    </row>
    <row r="227" ht="12.75">
      <c r="D227" s="34"/>
    </row>
    <row r="228" ht="12.75">
      <c r="D228" s="34"/>
    </row>
    <row r="229" ht="12.75">
      <c r="D229" s="34"/>
    </row>
    <row r="230" ht="12.75">
      <c r="D230" s="34"/>
    </row>
    <row r="231" ht="12.75">
      <c r="D231" s="34"/>
    </row>
    <row r="232" ht="12.75">
      <c r="D232" s="34"/>
    </row>
    <row r="233" ht="12.75">
      <c r="D233" s="34"/>
    </row>
    <row r="234" ht="12.75">
      <c r="D234" s="34"/>
    </row>
    <row r="235" ht="12.75">
      <c r="D235" s="34"/>
    </row>
    <row r="236" ht="12.75">
      <c r="D236" s="34"/>
    </row>
    <row r="237" ht="12.75">
      <c r="D237" s="34"/>
    </row>
    <row r="238" ht="12.75">
      <c r="D238" s="34"/>
    </row>
    <row r="239" ht="12.75">
      <c r="D239" s="34"/>
    </row>
    <row r="240" ht="12.75">
      <c r="D240" s="34"/>
    </row>
    <row r="241" ht="12.75">
      <c r="D241" s="34"/>
    </row>
    <row r="242" ht="12.75">
      <c r="D242" s="34"/>
    </row>
    <row r="243" ht="12.75">
      <c r="D243" s="34"/>
    </row>
    <row r="244" ht="12.75">
      <c r="D244" s="34"/>
    </row>
    <row r="245" ht="12.75">
      <c r="D245" s="34"/>
    </row>
    <row r="246" ht="12.75">
      <c r="D246" s="34"/>
    </row>
    <row r="247" ht="12.75">
      <c r="D247" s="34"/>
    </row>
    <row r="248" ht="12.75">
      <c r="D248" s="34"/>
    </row>
    <row r="249" ht="12.75">
      <c r="D249" s="34"/>
    </row>
    <row r="250" ht="12.75">
      <c r="D250" s="34"/>
    </row>
    <row r="251" ht="12.75">
      <c r="D251" s="34"/>
    </row>
    <row r="252" ht="12.75">
      <c r="D252" s="34"/>
    </row>
    <row r="253" ht="12.75">
      <c r="D253" s="34"/>
    </row>
    <row r="254" ht="12.75">
      <c r="D254" s="34"/>
    </row>
    <row r="255" ht="12.75">
      <c r="D255" s="34"/>
    </row>
    <row r="256" ht="12.75">
      <c r="D256" s="34"/>
    </row>
    <row r="257" ht="12.75">
      <c r="D257" s="34"/>
    </row>
    <row r="258" ht="12.75">
      <c r="D258" s="34"/>
    </row>
    <row r="259" ht="12.75">
      <c r="D259" s="34"/>
    </row>
    <row r="260" ht="12.75">
      <c r="D260" s="34"/>
    </row>
    <row r="261" ht="12.75">
      <c r="D261" s="34"/>
    </row>
    <row r="262" ht="12.75">
      <c r="D262" s="34"/>
    </row>
    <row r="263" ht="12.75">
      <c r="D263" s="34"/>
    </row>
    <row r="264" ht="12.75">
      <c r="D264" s="34"/>
    </row>
    <row r="265" ht="12.75">
      <c r="D265" s="34"/>
    </row>
    <row r="266" ht="12.75">
      <c r="D266" s="34"/>
    </row>
    <row r="267" ht="12.75">
      <c r="D267" s="34"/>
    </row>
    <row r="268" ht="12.75">
      <c r="D268" s="34"/>
    </row>
    <row r="269" ht="12.75">
      <c r="D269" s="34"/>
    </row>
    <row r="270" ht="12.75">
      <c r="D270" s="34"/>
    </row>
    <row r="271" ht="12.75">
      <c r="D271" s="34"/>
    </row>
    <row r="272" ht="12.75">
      <c r="D272" s="34"/>
    </row>
    <row r="273" ht="12.75">
      <c r="D273" s="34"/>
    </row>
    <row r="274" ht="12.75">
      <c r="D274" s="34"/>
    </row>
    <row r="275" ht="12.75">
      <c r="D275" s="34"/>
    </row>
    <row r="276" ht="12.75">
      <c r="D276" s="34"/>
    </row>
    <row r="277" ht="12.75">
      <c r="D277" s="34"/>
    </row>
    <row r="278" ht="12.75">
      <c r="D278" s="34"/>
    </row>
    <row r="279" ht="12.75">
      <c r="D279" s="34"/>
    </row>
    <row r="280" ht="12.75">
      <c r="D280" s="34"/>
    </row>
    <row r="281" ht="12.75">
      <c r="D281" s="34"/>
    </row>
    <row r="282" ht="12.75">
      <c r="D282" s="34"/>
    </row>
    <row r="283" ht="12.75">
      <c r="D283" s="34"/>
    </row>
    <row r="284" ht="12.75">
      <c r="D284" s="34"/>
    </row>
    <row r="285" ht="12.75">
      <c r="D285" s="34"/>
    </row>
    <row r="286" ht="12.75">
      <c r="D286" s="34"/>
    </row>
    <row r="287" ht="12.75">
      <c r="D287" s="34"/>
    </row>
    <row r="288" ht="12.75">
      <c r="D288" s="34"/>
    </row>
    <row r="289" ht="12.75">
      <c r="D289" s="34"/>
    </row>
    <row r="290" ht="12.75">
      <c r="D290" s="34"/>
    </row>
    <row r="291" ht="12.75">
      <c r="D291" s="34"/>
    </row>
    <row r="292" ht="12.75">
      <c r="D292" s="34"/>
    </row>
    <row r="293" ht="12.75">
      <c r="D293" s="34"/>
    </row>
    <row r="294" ht="12.75">
      <c r="D294" s="34"/>
    </row>
    <row r="295" ht="12.75">
      <c r="D295" s="34"/>
    </row>
    <row r="296" ht="12.75">
      <c r="D296" s="34"/>
    </row>
    <row r="297" ht="12.75">
      <c r="D297" s="34"/>
    </row>
    <row r="298" ht="12.75">
      <c r="D298" s="34"/>
    </row>
    <row r="299" ht="12.75">
      <c r="D299" s="34"/>
    </row>
    <row r="300" ht="12.75">
      <c r="D300" s="34"/>
    </row>
    <row r="301" ht="12.75">
      <c r="D301" s="34"/>
    </row>
    <row r="302" ht="12.75">
      <c r="D302" s="34"/>
    </row>
    <row r="303" ht="12.75">
      <c r="D303" s="34"/>
    </row>
    <row r="304" ht="12.75">
      <c r="D304" s="34"/>
    </row>
    <row r="305" ht="12.75">
      <c r="D305" s="34"/>
    </row>
    <row r="306" ht="12.75">
      <c r="D306" s="34"/>
    </row>
    <row r="307" ht="12.75">
      <c r="D307" s="34"/>
    </row>
    <row r="308" ht="12.75">
      <c r="D308" s="34"/>
    </row>
    <row r="309" ht="12.75">
      <c r="D309" s="34"/>
    </row>
    <row r="310" ht="12.75">
      <c r="D310" s="34"/>
    </row>
    <row r="311" ht="12.75">
      <c r="D311" s="34"/>
    </row>
    <row r="312" ht="12.75">
      <c r="D312" s="34"/>
    </row>
    <row r="313" ht="12.75">
      <c r="D313" s="34"/>
    </row>
    <row r="314" ht="12.75">
      <c r="D314" s="34"/>
    </row>
    <row r="315" ht="12.75">
      <c r="D315" s="34"/>
    </row>
    <row r="316" ht="12.75">
      <c r="D316" s="34"/>
    </row>
    <row r="317" ht="12.75">
      <c r="D317" s="34"/>
    </row>
    <row r="318" ht="12.75">
      <c r="D318" s="34"/>
    </row>
    <row r="319" ht="12.75">
      <c r="D319" s="34"/>
    </row>
    <row r="320" ht="12.75">
      <c r="D320" s="34"/>
    </row>
    <row r="321" ht="12.75">
      <c r="D321" s="34"/>
    </row>
    <row r="322" ht="12.75">
      <c r="D322" s="34"/>
    </row>
    <row r="323" ht="12.75">
      <c r="D323" s="34"/>
    </row>
    <row r="324" ht="12.75">
      <c r="D324" s="34"/>
    </row>
    <row r="325" ht="12.75">
      <c r="D325" s="34"/>
    </row>
    <row r="326" ht="12.75">
      <c r="D326" s="34"/>
    </row>
    <row r="327" ht="12.75">
      <c r="D327" s="34"/>
    </row>
    <row r="328" ht="12.75">
      <c r="D328" s="34"/>
    </row>
    <row r="329" ht="12.75">
      <c r="D329" s="34"/>
    </row>
    <row r="330" ht="12.75">
      <c r="D330" s="34"/>
    </row>
    <row r="331" ht="12.75">
      <c r="D331" s="34"/>
    </row>
    <row r="332" ht="12.75">
      <c r="D332" s="34"/>
    </row>
    <row r="333" ht="12.75">
      <c r="D333" s="34"/>
    </row>
    <row r="334" ht="12.75">
      <c r="D334" s="34"/>
    </row>
    <row r="335" ht="12.75">
      <c r="D335" s="34"/>
    </row>
    <row r="336" ht="12.75">
      <c r="D336" s="34"/>
    </row>
    <row r="337" ht="12.75">
      <c r="D337" s="34"/>
    </row>
    <row r="338" ht="12.75">
      <c r="D338" s="34"/>
    </row>
    <row r="339" ht="12.75">
      <c r="D339" s="34"/>
    </row>
    <row r="340" ht="12.75">
      <c r="D340" s="34"/>
    </row>
    <row r="341" ht="12.75">
      <c r="D341" s="34"/>
    </row>
    <row r="342" ht="12.75">
      <c r="D342" s="34"/>
    </row>
    <row r="343" ht="12.75">
      <c r="D343" s="34"/>
    </row>
    <row r="344" ht="12.75">
      <c r="D344" s="34"/>
    </row>
    <row r="345" ht="12.75">
      <c r="D345" s="34"/>
    </row>
    <row r="346" ht="12.75">
      <c r="D346" s="34"/>
    </row>
    <row r="347" ht="12.75">
      <c r="D347" s="34"/>
    </row>
    <row r="348" ht="12.75">
      <c r="D348" s="34"/>
    </row>
    <row r="349" ht="12.75">
      <c r="D349" s="34"/>
    </row>
    <row r="350" ht="12.75">
      <c r="D350" s="34"/>
    </row>
    <row r="351" ht="12.75">
      <c r="D351" s="34"/>
    </row>
    <row r="352" ht="12.75">
      <c r="D352" s="34"/>
    </row>
    <row r="353" ht="12.75">
      <c r="D353" s="34"/>
    </row>
    <row r="354" ht="12.75">
      <c r="D354" s="34"/>
    </row>
    <row r="355" ht="12.75">
      <c r="D355" s="34"/>
    </row>
    <row r="356" ht="12.75">
      <c r="D356" s="34"/>
    </row>
    <row r="357" ht="12.75">
      <c r="D357" s="34"/>
    </row>
    <row r="358" ht="12.75">
      <c r="D358" s="34"/>
    </row>
    <row r="359" ht="12.75">
      <c r="D359" s="34"/>
    </row>
    <row r="360" ht="12.75">
      <c r="D360" s="34"/>
    </row>
    <row r="361" ht="12.75">
      <c r="D361" s="34"/>
    </row>
    <row r="362" ht="12.75">
      <c r="D362" s="34"/>
    </row>
    <row r="363" ht="12.75">
      <c r="D363" s="34"/>
    </row>
    <row r="364" ht="12.75">
      <c r="D364" s="34"/>
    </row>
    <row r="365" ht="12.75">
      <c r="D365" s="34"/>
    </row>
    <row r="366" ht="12.75">
      <c r="D366" s="34"/>
    </row>
    <row r="367" ht="12.75">
      <c r="D367" s="34"/>
    </row>
    <row r="368" ht="12.75">
      <c r="D368" s="34"/>
    </row>
    <row r="369" ht="12.75">
      <c r="D369" s="34"/>
    </row>
    <row r="370" ht="12.75">
      <c r="D370" s="34"/>
    </row>
    <row r="371" ht="12.75">
      <c r="D371" s="34"/>
    </row>
    <row r="372" ht="12.75">
      <c r="D372" s="34"/>
    </row>
    <row r="373" ht="12.75">
      <c r="D373" s="34"/>
    </row>
    <row r="374" ht="12.75">
      <c r="D374" s="34"/>
    </row>
    <row r="375" ht="12.75">
      <c r="D375" s="34"/>
    </row>
    <row r="376" ht="12.75">
      <c r="D376" s="34"/>
    </row>
    <row r="377" ht="12.75">
      <c r="D377" s="34"/>
    </row>
    <row r="378" ht="12.75">
      <c r="D378" s="34"/>
    </row>
    <row r="379" ht="12.75">
      <c r="D379" s="34"/>
    </row>
    <row r="380" ht="12.75">
      <c r="D380" s="34"/>
    </row>
    <row r="381" ht="12.75">
      <c r="D381" s="34"/>
    </row>
    <row r="382" ht="12.75">
      <c r="D382" s="34"/>
    </row>
    <row r="383" ht="12.75">
      <c r="D383" s="34"/>
    </row>
    <row r="384" ht="12.75">
      <c r="D384" s="34"/>
    </row>
    <row r="385" ht="12.75">
      <c r="D385" s="34"/>
    </row>
    <row r="386" ht="12.75">
      <c r="D386" s="34"/>
    </row>
    <row r="387" ht="12.75">
      <c r="D387" s="34"/>
    </row>
    <row r="388" ht="12.75">
      <c r="D388" s="34"/>
    </row>
    <row r="389" ht="12.75">
      <c r="D389" s="34"/>
    </row>
    <row r="390" ht="12.75">
      <c r="D390" s="34"/>
    </row>
    <row r="391" ht="12.75">
      <c r="D391" s="34"/>
    </row>
    <row r="392" ht="12.75">
      <c r="D392" s="34"/>
    </row>
    <row r="393" ht="12.75">
      <c r="D393" s="34"/>
    </row>
    <row r="394" ht="12.75">
      <c r="D394" s="34"/>
    </row>
    <row r="395" ht="12.75">
      <c r="D395" s="34"/>
    </row>
    <row r="396" ht="12.75">
      <c r="D396" s="34"/>
    </row>
    <row r="397" ht="12.75">
      <c r="D397" s="34"/>
    </row>
    <row r="398" ht="12.75">
      <c r="D398" s="34"/>
    </row>
    <row r="399" ht="12.75">
      <c r="D399" s="34"/>
    </row>
    <row r="400" ht="12.75">
      <c r="D400" s="34"/>
    </row>
    <row r="401" ht="12.75">
      <c r="D401" s="34"/>
    </row>
    <row r="402" ht="12.75">
      <c r="D402" s="34"/>
    </row>
    <row r="403" ht="12.75">
      <c r="D403" s="34"/>
    </row>
    <row r="404" ht="12.75">
      <c r="D404" s="34"/>
    </row>
    <row r="405" ht="12.75">
      <c r="D405" s="34"/>
    </row>
    <row r="406" ht="12.75">
      <c r="D406" s="34"/>
    </row>
    <row r="407" ht="12.75">
      <c r="D407" s="34"/>
    </row>
    <row r="408" ht="12.75">
      <c r="D408" s="34"/>
    </row>
    <row r="409" ht="12.75">
      <c r="D409" s="34"/>
    </row>
    <row r="410" ht="12.75">
      <c r="D410" s="34"/>
    </row>
    <row r="411" ht="12.75">
      <c r="D411" s="34"/>
    </row>
    <row r="412" ht="12.75">
      <c r="D412" s="34"/>
    </row>
    <row r="413" ht="12.75">
      <c r="D413" s="34"/>
    </row>
    <row r="414" ht="12.75">
      <c r="D414" s="34"/>
    </row>
    <row r="415" ht="12.75">
      <c r="D415" s="34"/>
    </row>
    <row r="416" ht="12.75">
      <c r="D416" s="34"/>
    </row>
    <row r="417" ht="12.75">
      <c r="D417" s="34"/>
    </row>
    <row r="418" ht="12.75">
      <c r="D418" s="34"/>
    </row>
    <row r="419" ht="12.75">
      <c r="D419" s="34"/>
    </row>
    <row r="420" ht="12.75">
      <c r="D420" s="34"/>
    </row>
    <row r="421" ht="12.75">
      <c r="D421" s="34"/>
    </row>
    <row r="422" ht="12.75">
      <c r="D422" s="34"/>
    </row>
    <row r="423" ht="12.75">
      <c r="D423" s="34"/>
    </row>
    <row r="424" ht="12.75">
      <c r="D424" s="34"/>
    </row>
    <row r="425" ht="12.75">
      <c r="D425" s="34"/>
    </row>
    <row r="426" ht="12.75">
      <c r="D426" s="34"/>
    </row>
    <row r="427" ht="12.75">
      <c r="D427" s="34"/>
    </row>
    <row r="428" ht="12.75">
      <c r="D428" s="34"/>
    </row>
    <row r="429" ht="12.75">
      <c r="D429" s="34"/>
    </row>
    <row r="430" ht="12.75">
      <c r="D430" s="34"/>
    </row>
    <row r="431" ht="12.75">
      <c r="D431" s="34"/>
    </row>
    <row r="432" ht="12.75">
      <c r="D432" s="34"/>
    </row>
    <row r="433" ht="12.75">
      <c r="D433" s="34"/>
    </row>
    <row r="434" ht="12.75">
      <c r="D434" s="34"/>
    </row>
    <row r="435" ht="12.75">
      <c r="D435" s="34"/>
    </row>
    <row r="436" ht="12.75">
      <c r="D436" s="34"/>
    </row>
    <row r="437" ht="12.75">
      <c r="D437" s="34"/>
    </row>
    <row r="438" ht="12.75">
      <c r="D438" s="34"/>
    </row>
    <row r="439" ht="12.75">
      <c r="D439" s="34"/>
    </row>
    <row r="440" ht="12.75">
      <c r="D440" s="34"/>
    </row>
    <row r="441" ht="12.75">
      <c r="D441" s="34"/>
    </row>
    <row r="442" ht="12.75">
      <c r="D442" s="34"/>
    </row>
    <row r="443" ht="12.75">
      <c r="D443" s="34"/>
    </row>
    <row r="444" ht="12.75">
      <c r="D444" s="34"/>
    </row>
    <row r="445" ht="12.75">
      <c r="D445" s="34"/>
    </row>
    <row r="446" ht="12.75">
      <c r="D446" s="34"/>
    </row>
    <row r="447" ht="12.75">
      <c r="D447" s="34"/>
    </row>
    <row r="448" ht="12.75">
      <c r="D448" s="34"/>
    </row>
    <row r="449" ht="12.75">
      <c r="D449" s="34"/>
    </row>
    <row r="450" ht="12.75">
      <c r="D450" s="34"/>
    </row>
    <row r="451" ht="12.75">
      <c r="D451" s="34"/>
    </row>
    <row r="452" ht="12.75">
      <c r="D452" s="34"/>
    </row>
    <row r="453" ht="12.75">
      <c r="D453" s="34"/>
    </row>
    <row r="454" ht="12.75">
      <c r="D454" s="34"/>
    </row>
    <row r="455" ht="12.75">
      <c r="D455" s="34"/>
    </row>
    <row r="456" ht="12.75">
      <c r="D456" s="34"/>
    </row>
    <row r="457" ht="12.75">
      <c r="D457" s="34"/>
    </row>
    <row r="458" ht="12.75">
      <c r="D458" s="34"/>
    </row>
    <row r="459" ht="12.75">
      <c r="D459" s="34"/>
    </row>
    <row r="460" ht="12.75">
      <c r="D460" s="34"/>
    </row>
    <row r="461" ht="12.75">
      <c r="D461" s="34"/>
    </row>
    <row r="462" ht="12.75">
      <c r="D462" s="34"/>
    </row>
    <row r="463" ht="12.75">
      <c r="D463" s="34"/>
    </row>
    <row r="464" ht="12.75">
      <c r="D464" s="34"/>
    </row>
    <row r="465" ht="12.75">
      <c r="D465" s="34"/>
    </row>
    <row r="466" ht="12.75">
      <c r="D466" s="34"/>
    </row>
    <row r="467" ht="12.75">
      <c r="D467" s="34"/>
    </row>
    <row r="468" ht="12.75">
      <c r="D468" s="34"/>
    </row>
    <row r="469" ht="12.75">
      <c r="D469" s="34"/>
    </row>
    <row r="470" ht="12.75">
      <c r="D470" s="34"/>
    </row>
    <row r="471" ht="12.75">
      <c r="D471" s="34"/>
    </row>
    <row r="472" ht="12.75">
      <c r="D472" s="34"/>
    </row>
    <row r="473" ht="12.75">
      <c r="D473" s="34"/>
    </row>
    <row r="474" ht="12.75">
      <c r="D474" s="34"/>
    </row>
    <row r="475" ht="12.75">
      <c r="D475" s="34"/>
    </row>
    <row r="476" ht="12.75">
      <c r="D476" s="34"/>
    </row>
    <row r="477" ht="12.75">
      <c r="D477" s="34"/>
    </row>
    <row r="478" ht="12.75">
      <c r="D478" s="34"/>
    </row>
    <row r="479" ht="12.75">
      <c r="D479" s="34"/>
    </row>
    <row r="480" ht="12.75">
      <c r="D480" s="34"/>
    </row>
    <row r="481" ht="12.75">
      <c r="D481" s="34"/>
    </row>
    <row r="482" ht="12.75">
      <c r="D482" s="34"/>
    </row>
    <row r="483" ht="12.75">
      <c r="D483" s="34"/>
    </row>
    <row r="484" ht="12.75">
      <c r="D484" s="34"/>
    </row>
    <row r="485" ht="12.75">
      <c r="D485" s="34"/>
    </row>
    <row r="486" ht="12.75">
      <c r="D486" s="34"/>
    </row>
    <row r="487" ht="12.75">
      <c r="D487" s="34"/>
    </row>
    <row r="488" ht="12.75">
      <c r="D488" s="34"/>
    </row>
    <row r="489" ht="12.75">
      <c r="D489" s="34"/>
    </row>
    <row r="490" ht="12.75">
      <c r="D490" s="34"/>
    </row>
    <row r="491" ht="12.75">
      <c r="D491" s="34"/>
    </row>
    <row r="492" ht="12.75">
      <c r="D492" s="34"/>
    </row>
    <row r="493" ht="12.75">
      <c r="D493" s="34"/>
    </row>
    <row r="494" ht="12.75">
      <c r="D494" s="34"/>
    </row>
    <row r="495" ht="12.75">
      <c r="D495" s="34"/>
    </row>
    <row r="496" ht="12.75">
      <c r="D496" s="34"/>
    </row>
    <row r="497" ht="12.75">
      <c r="D497" s="34"/>
    </row>
    <row r="498" ht="12.75">
      <c r="D498" s="34"/>
    </row>
    <row r="499" ht="12.75">
      <c r="D499" s="34"/>
    </row>
    <row r="500" ht="12.75">
      <c r="D500" s="34"/>
    </row>
    <row r="501" ht="12.75">
      <c r="D501" s="34"/>
    </row>
    <row r="502" ht="12.75">
      <c r="D502" s="34"/>
    </row>
    <row r="503" ht="12.75">
      <c r="D503" s="34"/>
    </row>
    <row r="504" ht="12.75">
      <c r="D504" s="34"/>
    </row>
    <row r="505" ht="12.75">
      <c r="D505" s="34"/>
    </row>
    <row r="506" ht="12.75">
      <c r="D506" s="34"/>
    </row>
    <row r="507" ht="12.75">
      <c r="D507" s="34"/>
    </row>
    <row r="508" ht="12.75">
      <c r="D508" s="34"/>
    </row>
    <row r="509" ht="12.75">
      <c r="D509" s="34"/>
    </row>
    <row r="510" ht="12.75">
      <c r="D510" s="34"/>
    </row>
    <row r="511" ht="12.75">
      <c r="D511" s="34"/>
    </row>
    <row r="512" ht="12.75">
      <c r="D512" s="34"/>
    </row>
    <row r="513" ht="12.75">
      <c r="D513" s="34"/>
    </row>
    <row r="514" ht="12.75">
      <c r="D514" s="34"/>
    </row>
    <row r="515" ht="12.75">
      <c r="D515" s="34"/>
    </row>
    <row r="516" ht="12.75">
      <c r="D516" s="34"/>
    </row>
    <row r="517" ht="12.75">
      <c r="D517" s="34"/>
    </row>
    <row r="518" ht="12.75">
      <c r="D518" s="34"/>
    </row>
    <row r="519" ht="12.75">
      <c r="D519" s="34"/>
    </row>
    <row r="520" ht="12.75">
      <c r="D520" s="34"/>
    </row>
    <row r="521" ht="12.75">
      <c r="D521" s="34"/>
    </row>
    <row r="522" ht="12.75">
      <c r="D522" s="34"/>
    </row>
    <row r="523" ht="12.75">
      <c r="D523" s="34"/>
    </row>
    <row r="524" ht="12.75">
      <c r="D524" s="34"/>
    </row>
    <row r="525" ht="12.75">
      <c r="D525" s="34"/>
    </row>
    <row r="526" ht="12.75">
      <c r="D526" s="34"/>
    </row>
    <row r="527" ht="12.75">
      <c r="D527" s="34"/>
    </row>
    <row r="528" ht="12.75">
      <c r="D528" s="34"/>
    </row>
    <row r="529" ht="12.75">
      <c r="D529" s="34"/>
    </row>
    <row r="530" ht="12.75">
      <c r="D530" s="34"/>
    </row>
    <row r="531" ht="12.75">
      <c r="D531" s="34"/>
    </row>
    <row r="532" ht="12.75">
      <c r="D532" s="34"/>
    </row>
    <row r="533" ht="12.75">
      <c r="D533" s="34"/>
    </row>
    <row r="534" ht="12.75">
      <c r="D534" s="34"/>
    </row>
    <row r="535" ht="12.75">
      <c r="D535" s="34"/>
    </row>
    <row r="536" ht="12.75">
      <c r="D536" s="34"/>
    </row>
    <row r="537" ht="12.75">
      <c r="D537" s="34"/>
    </row>
    <row r="538" ht="12.75">
      <c r="D538" s="34"/>
    </row>
    <row r="539" ht="12.75">
      <c r="D539" s="34"/>
    </row>
    <row r="540" ht="12.75">
      <c r="D540" s="34"/>
    </row>
    <row r="541" ht="12.75">
      <c r="D541" s="34"/>
    </row>
    <row r="542" ht="12.75">
      <c r="D542" s="34"/>
    </row>
    <row r="543" ht="12.75">
      <c r="D543" s="34"/>
    </row>
    <row r="544" ht="12.75">
      <c r="D544" s="34"/>
    </row>
    <row r="545" ht="12.75">
      <c r="D545" s="34"/>
    </row>
    <row r="546" ht="12.75">
      <c r="D546" s="34"/>
    </row>
    <row r="547" ht="12.75">
      <c r="D547" s="34"/>
    </row>
    <row r="548" ht="12.75">
      <c r="D548" s="34"/>
    </row>
    <row r="549" ht="12.75">
      <c r="D549" s="34"/>
    </row>
    <row r="550" ht="12.75">
      <c r="D550" s="34"/>
    </row>
    <row r="551" ht="12.75">
      <c r="D551" s="34"/>
    </row>
    <row r="552" ht="12.75">
      <c r="D552" s="34"/>
    </row>
    <row r="553" ht="12.75">
      <c r="D553" s="34"/>
    </row>
    <row r="554" ht="12.75">
      <c r="D554" s="34"/>
    </row>
    <row r="555" ht="12.75">
      <c r="D555" s="34"/>
    </row>
    <row r="556" ht="12.75">
      <c r="D556" s="34"/>
    </row>
    <row r="557" ht="12.75">
      <c r="D557" s="34"/>
    </row>
    <row r="558" ht="12.75">
      <c r="D558" s="34"/>
    </row>
    <row r="559" ht="12.75">
      <c r="D559" s="34"/>
    </row>
    <row r="560" ht="12.75">
      <c r="D560" s="34"/>
    </row>
    <row r="561" ht="12.75">
      <c r="D561" s="34"/>
    </row>
    <row r="562" ht="12.75">
      <c r="D562" s="34"/>
    </row>
    <row r="563" ht="12.75">
      <c r="D563" s="34"/>
    </row>
    <row r="564" ht="12.75">
      <c r="D564" s="34"/>
    </row>
    <row r="565" ht="12.75">
      <c r="D565" s="34"/>
    </row>
    <row r="566" ht="12.75">
      <c r="D566" s="34"/>
    </row>
    <row r="567" ht="12.75">
      <c r="D567" s="34"/>
    </row>
    <row r="568" ht="12.75">
      <c r="D568" s="34"/>
    </row>
    <row r="569" ht="12.75">
      <c r="D569" s="34"/>
    </row>
    <row r="570" ht="12.75">
      <c r="D570" s="34"/>
    </row>
    <row r="571" ht="12.75">
      <c r="D571" s="34"/>
    </row>
    <row r="572" ht="12.75">
      <c r="D572" s="34"/>
    </row>
    <row r="573" ht="12.75">
      <c r="D573" s="34"/>
    </row>
    <row r="574" ht="12.75">
      <c r="D574" s="34"/>
    </row>
    <row r="575" ht="12.75">
      <c r="D575" s="34"/>
    </row>
    <row r="576" ht="12.75">
      <c r="D576" s="34"/>
    </row>
    <row r="577" ht="12.75">
      <c r="D577" s="34"/>
    </row>
    <row r="578" ht="12.75">
      <c r="D578" s="34"/>
    </row>
    <row r="579" ht="12.75">
      <c r="D579" s="34"/>
    </row>
    <row r="580" ht="12.75">
      <c r="D580" s="34"/>
    </row>
    <row r="581" ht="12.75">
      <c r="D581" s="34"/>
    </row>
    <row r="582" ht="12.75">
      <c r="D582" s="34"/>
    </row>
    <row r="583" ht="12.75">
      <c r="D583" s="34"/>
    </row>
    <row r="584" ht="12.75">
      <c r="D584" s="34"/>
    </row>
    <row r="585" ht="12.75">
      <c r="D585" s="34"/>
    </row>
    <row r="586" ht="12.75">
      <c r="D586" s="34"/>
    </row>
    <row r="587" ht="12.75">
      <c r="D587" s="34"/>
    </row>
    <row r="588" ht="12.75">
      <c r="D588" s="34"/>
    </row>
    <row r="589" ht="12.75">
      <c r="D589" s="34"/>
    </row>
    <row r="590" ht="12.75">
      <c r="D590" s="34"/>
    </row>
    <row r="591" ht="12.75">
      <c r="D591" s="34"/>
    </row>
    <row r="592" ht="12.75">
      <c r="D592" s="34"/>
    </row>
    <row r="593" ht="12.75">
      <c r="D593" s="34"/>
    </row>
    <row r="594" ht="12.75">
      <c r="D594" s="34"/>
    </row>
    <row r="595" ht="12.75">
      <c r="D595" s="34"/>
    </row>
    <row r="596" ht="12.75">
      <c r="D596" s="34"/>
    </row>
    <row r="597" ht="12.75">
      <c r="D597" s="34"/>
    </row>
    <row r="598" ht="12.75">
      <c r="D598" s="34"/>
    </row>
    <row r="599" ht="12.75">
      <c r="D599" s="34"/>
    </row>
    <row r="600" ht="12.75">
      <c r="D600" s="34"/>
    </row>
    <row r="601" ht="12.75">
      <c r="D601" s="34"/>
    </row>
    <row r="602" ht="12.75">
      <c r="D602" s="34"/>
    </row>
    <row r="603" ht="12.75">
      <c r="D603" s="34"/>
    </row>
    <row r="604" ht="12.75">
      <c r="D604" s="34"/>
    </row>
    <row r="605" ht="12.75">
      <c r="D605" s="34"/>
    </row>
    <row r="606" ht="12.75">
      <c r="D606" s="34"/>
    </row>
    <row r="607" ht="12.75">
      <c r="D607" s="34"/>
    </row>
    <row r="608" ht="12.75">
      <c r="D608" s="34"/>
    </row>
    <row r="609" ht="12.75">
      <c r="D609" s="34"/>
    </row>
    <row r="610" ht="12.75">
      <c r="D610" s="34"/>
    </row>
    <row r="611" ht="12.75">
      <c r="D611" s="34"/>
    </row>
    <row r="612" ht="12.75">
      <c r="D612" s="34"/>
    </row>
    <row r="613" ht="12.75">
      <c r="D613" s="34"/>
    </row>
    <row r="614" ht="12.75">
      <c r="D614" s="34"/>
    </row>
    <row r="615" ht="12.75">
      <c r="D615" s="34"/>
    </row>
    <row r="616" ht="12.75">
      <c r="D616" s="34"/>
    </row>
    <row r="617" ht="12.75">
      <c r="D617" s="34"/>
    </row>
    <row r="618" ht="12.75">
      <c r="D618" s="34"/>
    </row>
    <row r="619" ht="12.75">
      <c r="D619" s="34"/>
    </row>
    <row r="620" ht="12.75">
      <c r="D620" s="34"/>
    </row>
    <row r="621" ht="12.75">
      <c r="D621" s="34"/>
    </row>
    <row r="622" ht="12.75">
      <c r="D622" s="34"/>
    </row>
    <row r="623" ht="12.75">
      <c r="D623" s="34"/>
    </row>
    <row r="624" ht="12.75">
      <c r="D624" s="34"/>
    </row>
    <row r="625" ht="12.75">
      <c r="D625" s="34"/>
    </row>
    <row r="626" ht="12.75">
      <c r="D626" s="34"/>
    </row>
    <row r="627" ht="12.75">
      <c r="D627" s="34"/>
    </row>
    <row r="628" ht="12.75">
      <c r="D628" s="34"/>
    </row>
    <row r="629" ht="12.75">
      <c r="D629" s="34"/>
    </row>
    <row r="630" ht="12.75">
      <c r="D630" s="34"/>
    </row>
    <row r="631" ht="12.75">
      <c r="D631" s="34"/>
    </row>
    <row r="632" ht="12.75">
      <c r="D632" s="34"/>
    </row>
    <row r="633" ht="12.75">
      <c r="D633" s="34"/>
    </row>
    <row r="634" ht="12.75">
      <c r="D634" s="34"/>
    </row>
    <row r="635" ht="12.75">
      <c r="D635" s="34"/>
    </row>
    <row r="636" ht="12.75">
      <c r="D636" s="34"/>
    </row>
    <row r="637" ht="12.75">
      <c r="D637" s="34"/>
    </row>
    <row r="638" ht="12.75">
      <c r="D638" s="34"/>
    </row>
    <row r="639" ht="12.75">
      <c r="D639" s="34"/>
    </row>
    <row r="640" ht="12.75">
      <c r="D640" s="34"/>
    </row>
    <row r="641" ht="12.75">
      <c r="D641" s="34"/>
    </row>
    <row r="642" ht="12.75">
      <c r="D642" s="34"/>
    </row>
    <row r="643" ht="12.75">
      <c r="D643" s="34"/>
    </row>
    <row r="644" ht="12.75">
      <c r="D644" s="34"/>
    </row>
    <row r="645" ht="12.75">
      <c r="D645" s="34"/>
    </row>
    <row r="646" ht="12.75">
      <c r="D646" s="34"/>
    </row>
    <row r="647" ht="12.75">
      <c r="D647" s="34"/>
    </row>
    <row r="648" ht="12.75">
      <c r="D648" s="34"/>
    </row>
    <row r="649" ht="12.75">
      <c r="D649" s="34"/>
    </row>
    <row r="650" ht="12.75">
      <c r="D650" s="34"/>
    </row>
    <row r="651" ht="12.75">
      <c r="D651" s="34"/>
    </row>
    <row r="652" ht="12.75">
      <c r="D652" s="34"/>
    </row>
    <row r="653" ht="12.75">
      <c r="D653" s="34"/>
    </row>
    <row r="654" ht="12.75">
      <c r="D654" s="34"/>
    </row>
    <row r="655" ht="12.75">
      <c r="D655" s="34"/>
    </row>
    <row r="656" ht="12.75">
      <c r="D656" s="34"/>
    </row>
    <row r="657" ht="12.75">
      <c r="D657" s="34"/>
    </row>
    <row r="658" ht="12.75">
      <c r="D658" s="34"/>
    </row>
    <row r="659" ht="12.75">
      <c r="D659" s="34"/>
    </row>
    <row r="660" ht="12.75">
      <c r="D660" s="34"/>
    </row>
    <row r="661" ht="12.75">
      <c r="D661" s="34"/>
    </row>
    <row r="662" ht="12.75">
      <c r="D662" s="34"/>
    </row>
    <row r="663" ht="12.75">
      <c r="D663" s="34"/>
    </row>
    <row r="664" ht="12.75">
      <c r="D664" s="34"/>
    </row>
    <row r="665" ht="12.75">
      <c r="D665" s="34"/>
    </row>
    <row r="666" ht="12.75">
      <c r="D666" s="34"/>
    </row>
    <row r="667" ht="12.75">
      <c r="D667" s="34"/>
    </row>
    <row r="668" ht="12.75">
      <c r="D668" s="34"/>
    </row>
    <row r="669" ht="12.75">
      <c r="D669" s="34"/>
    </row>
    <row r="670" ht="12.75">
      <c r="D670" s="34"/>
    </row>
    <row r="671" ht="12.75">
      <c r="D671" s="34"/>
    </row>
    <row r="672" ht="12.75">
      <c r="D672" s="34"/>
    </row>
    <row r="673" ht="12.75">
      <c r="D673" s="34"/>
    </row>
    <row r="674" ht="12.75">
      <c r="D674" s="34"/>
    </row>
    <row r="675" ht="12.75">
      <c r="D675" s="34"/>
    </row>
    <row r="676" ht="12.75">
      <c r="D676" s="34"/>
    </row>
    <row r="677" ht="12.75">
      <c r="D677" s="34"/>
    </row>
    <row r="678" ht="12.75">
      <c r="D678" s="34"/>
    </row>
    <row r="679" ht="12.75">
      <c r="D679" s="34"/>
    </row>
    <row r="680" ht="12.75">
      <c r="D680" s="34"/>
    </row>
    <row r="681" ht="12.75">
      <c r="D681" s="34"/>
    </row>
    <row r="682" ht="12.75">
      <c r="D682" s="34"/>
    </row>
    <row r="683" ht="12.75">
      <c r="D683" s="34"/>
    </row>
    <row r="684" ht="12.75">
      <c r="D684" s="34"/>
    </row>
    <row r="685" ht="12.75">
      <c r="D685" s="34"/>
    </row>
    <row r="686" ht="12.75">
      <c r="D686" s="34"/>
    </row>
    <row r="687" ht="12.75">
      <c r="D687" s="34"/>
    </row>
    <row r="688" ht="12.75">
      <c r="D688" s="34"/>
    </row>
    <row r="689" ht="12.75">
      <c r="D689" s="34"/>
    </row>
    <row r="690" ht="12.75">
      <c r="D690" s="34"/>
    </row>
    <row r="691" ht="12.75">
      <c r="D691" s="34"/>
    </row>
    <row r="692" ht="12.75">
      <c r="D692" s="34"/>
    </row>
    <row r="693" ht="12.75">
      <c r="D693" s="34"/>
    </row>
    <row r="694" ht="12.75">
      <c r="D694" s="34"/>
    </row>
    <row r="695" ht="12.75">
      <c r="D695" s="34"/>
    </row>
    <row r="696" ht="12.75">
      <c r="D696" s="34"/>
    </row>
    <row r="697" ht="12.75">
      <c r="D697" s="34"/>
    </row>
    <row r="698" ht="12.75">
      <c r="D698" s="34"/>
    </row>
    <row r="699" ht="12.75">
      <c r="D699" s="34"/>
    </row>
    <row r="700" ht="12.75">
      <c r="D700" s="34"/>
    </row>
    <row r="701" ht="12.75">
      <c r="D701" s="34"/>
    </row>
    <row r="702" ht="12.75">
      <c r="D702" s="34"/>
    </row>
    <row r="703" ht="12.75">
      <c r="D703" s="34"/>
    </row>
    <row r="704" ht="12.75">
      <c r="D704" s="34"/>
    </row>
    <row r="705" ht="12.75">
      <c r="D705" s="34"/>
    </row>
    <row r="706" ht="12.75">
      <c r="D706" s="34"/>
    </row>
    <row r="707" ht="12.75">
      <c r="D707" s="34"/>
    </row>
    <row r="708" ht="12.75">
      <c r="D708" s="34"/>
    </row>
    <row r="709" ht="12.75">
      <c r="D709" s="34"/>
    </row>
    <row r="710" ht="12.75">
      <c r="D710" s="34"/>
    </row>
    <row r="711" ht="12.75">
      <c r="D711" s="34"/>
    </row>
    <row r="712" ht="12.75">
      <c r="D712" s="34"/>
    </row>
    <row r="713" ht="12.75">
      <c r="D713" s="34"/>
    </row>
    <row r="714" ht="12.75">
      <c r="D714" s="34"/>
    </row>
    <row r="715" ht="12.75">
      <c r="D715" s="34"/>
    </row>
    <row r="716" ht="12.75">
      <c r="D716" s="34"/>
    </row>
    <row r="717" ht="12.75">
      <c r="D717" s="34"/>
    </row>
    <row r="718" ht="12.75">
      <c r="D718" s="34"/>
    </row>
    <row r="719" ht="12.75">
      <c r="D719" s="34"/>
    </row>
    <row r="720" ht="12.75">
      <c r="D720" s="34"/>
    </row>
    <row r="721" ht="12.75">
      <c r="D721" s="34"/>
    </row>
    <row r="722" ht="12.75">
      <c r="D722" s="34"/>
    </row>
    <row r="723" ht="12.75">
      <c r="D723" s="34"/>
    </row>
    <row r="724" ht="12.75">
      <c r="D724" s="34"/>
    </row>
    <row r="725" ht="12.75">
      <c r="D725" s="34"/>
    </row>
    <row r="726" ht="12.75">
      <c r="D726" s="34"/>
    </row>
    <row r="727" ht="12.75">
      <c r="D727" s="34"/>
    </row>
    <row r="728" ht="12.75">
      <c r="D728" s="34"/>
    </row>
    <row r="729" ht="12.75">
      <c r="D729" s="34"/>
    </row>
    <row r="730" ht="12.75">
      <c r="D730" s="34"/>
    </row>
    <row r="731" ht="12.75">
      <c r="D731" s="34"/>
    </row>
    <row r="732" ht="12.75">
      <c r="D732" s="34"/>
    </row>
    <row r="733" ht="12.75">
      <c r="D733" s="34"/>
    </row>
    <row r="734" ht="12.75">
      <c r="D734" s="34"/>
    </row>
    <row r="735" ht="12.75">
      <c r="D735" s="34"/>
    </row>
    <row r="736" ht="12.75">
      <c r="D736" s="34"/>
    </row>
    <row r="737" ht="12.75">
      <c r="D737" s="34"/>
    </row>
    <row r="738" ht="12.75">
      <c r="D738" s="34"/>
    </row>
    <row r="739" ht="12.75">
      <c r="D739" s="34"/>
    </row>
    <row r="740" ht="12.75">
      <c r="D740" s="34"/>
    </row>
    <row r="741" ht="12.75">
      <c r="D741" s="34"/>
    </row>
    <row r="742" ht="12.75">
      <c r="D742" s="34"/>
    </row>
    <row r="743" ht="12.75">
      <c r="D743" s="34"/>
    </row>
    <row r="744" ht="12.75">
      <c r="D744" s="34"/>
    </row>
    <row r="745" ht="12.75">
      <c r="D745" s="34"/>
    </row>
    <row r="746" ht="12.75">
      <c r="D746" s="34"/>
    </row>
    <row r="747" ht="12.75">
      <c r="D747" s="34"/>
    </row>
    <row r="748" ht="12.75">
      <c r="D748" s="34"/>
    </row>
    <row r="749" ht="12.75">
      <c r="D749" s="34"/>
    </row>
    <row r="750" ht="12.75">
      <c r="D750" s="34"/>
    </row>
    <row r="751" ht="12.75">
      <c r="D751" s="34"/>
    </row>
    <row r="752" ht="12.75">
      <c r="D752" s="34"/>
    </row>
    <row r="753" ht="12.75">
      <c r="D753" s="34"/>
    </row>
    <row r="754" ht="12.75">
      <c r="D754" s="34"/>
    </row>
    <row r="755" ht="12.75">
      <c r="D755" s="34"/>
    </row>
    <row r="756" ht="12.75">
      <c r="D756" s="34"/>
    </row>
    <row r="757" ht="12.75">
      <c r="D757" s="34"/>
    </row>
    <row r="758" ht="12.75">
      <c r="D758" s="34"/>
    </row>
    <row r="759" ht="12.75">
      <c r="D759" s="34"/>
    </row>
    <row r="760" ht="12.75">
      <c r="D760" s="34"/>
    </row>
    <row r="761" ht="12.75">
      <c r="D761" s="34"/>
    </row>
    <row r="762" ht="12.75">
      <c r="D762" s="34"/>
    </row>
    <row r="763" ht="12.75">
      <c r="D763" s="34"/>
    </row>
    <row r="764" ht="12.75">
      <c r="D764" s="34"/>
    </row>
    <row r="765" ht="12.75">
      <c r="D765" s="34"/>
    </row>
    <row r="766" ht="12.75">
      <c r="D766" s="34"/>
    </row>
    <row r="767" ht="12.75">
      <c r="D767" s="34"/>
    </row>
    <row r="768" ht="12.75">
      <c r="D768" s="34"/>
    </row>
    <row r="769" ht="12.75">
      <c r="D769" s="34"/>
    </row>
    <row r="770" ht="12.75">
      <c r="D770" s="34"/>
    </row>
    <row r="771" ht="12.75">
      <c r="D771" s="34"/>
    </row>
    <row r="772" ht="12.75">
      <c r="D772" s="34"/>
    </row>
    <row r="773" ht="12.75">
      <c r="D773" s="34"/>
    </row>
    <row r="774" ht="12.75">
      <c r="D774" s="34"/>
    </row>
    <row r="775" ht="12.75">
      <c r="D775" s="34"/>
    </row>
    <row r="776" ht="12.75">
      <c r="D776" s="34"/>
    </row>
    <row r="777" ht="12.75">
      <c r="D777" s="34"/>
    </row>
    <row r="778" ht="12.75">
      <c r="D778" s="34"/>
    </row>
    <row r="779" ht="12.75">
      <c r="D779" s="34"/>
    </row>
    <row r="780" ht="12.75">
      <c r="D780" s="34"/>
    </row>
    <row r="781" ht="12.75">
      <c r="D781" s="34"/>
    </row>
    <row r="782" ht="12.75">
      <c r="D782" s="34"/>
    </row>
    <row r="783" ht="12.75">
      <c r="D783" s="34"/>
    </row>
    <row r="784" ht="12.75">
      <c r="D784" s="34"/>
    </row>
    <row r="785" ht="12.75">
      <c r="D785" s="34"/>
    </row>
    <row r="786" ht="12.75">
      <c r="D786" s="34"/>
    </row>
    <row r="787" ht="12.75">
      <c r="D787" s="34"/>
    </row>
    <row r="788" ht="12.75">
      <c r="D788" s="34"/>
    </row>
    <row r="789" ht="12.75">
      <c r="D789" s="34"/>
    </row>
    <row r="790" ht="12.75">
      <c r="D790" s="34"/>
    </row>
    <row r="791" ht="12.75">
      <c r="D791" s="34"/>
    </row>
    <row r="792" ht="12.75">
      <c r="D792" s="34"/>
    </row>
    <row r="793" ht="12.75">
      <c r="D793" s="34"/>
    </row>
    <row r="794" ht="12.75">
      <c r="D794" s="34"/>
    </row>
    <row r="795" ht="12.75">
      <c r="D795" s="34"/>
    </row>
    <row r="796" ht="12.75">
      <c r="D796" s="34"/>
    </row>
    <row r="797" ht="12.75">
      <c r="D797" s="34"/>
    </row>
    <row r="798" ht="12.75">
      <c r="D798" s="34"/>
    </row>
    <row r="799" ht="12.75">
      <c r="D799" s="34"/>
    </row>
    <row r="800" ht="12.75">
      <c r="D800" s="34"/>
    </row>
    <row r="801" ht="12.75">
      <c r="D801" s="34"/>
    </row>
    <row r="802" ht="12.75">
      <c r="D802" s="34"/>
    </row>
    <row r="803" ht="12.75">
      <c r="D803" s="34"/>
    </row>
    <row r="804" ht="12.75">
      <c r="D804" s="34"/>
    </row>
    <row r="805" ht="12.75">
      <c r="D805" s="34"/>
    </row>
    <row r="806" ht="12.75">
      <c r="D806" s="34"/>
    </row>
    <row r="807" ht="12.75">
      <c r="D807" s="34"/>
    </row>
    <row r="808" ht="12.75">
      <c r="D808" s="34"/>
    </row>
    <row r="809" ht="12.75">
      <c r="D809" s="34"/>
    </row>
    <row r="810" ht="12.75">
      <c r="D810" s="34"/>
    </row>
    <row r="811" ht="12.75">
      <c r="D811" s="34"/>
    </row>
    <row r="812" ht="12.75">
      <c r="D812" s="34"/>
    </row>
    <row r="813" ht="12.75">
      <c r="D813" s="34"/>
    </row>
    <row r="814" ht="12.75">
      <c r="D814" s="34"/>
    </row>
    <row r="815" ht="12.75">
      <c r="D815" s="34"/>
    </row>
    <row r="816" ht="12.75">
      <c r="D816" s="34"/>
    </row>
    <row r="817" ht="12.75">
      <c r="D817" s="34"/>
    </row>
    <row r="818" ht="12.75">
      <c r="D818" s="34"/>
    </row>
    <row r="819" ht="12.75">
      <c r="D819" s="34"/>
    </row>
    <row r="820" ht="12.75">
      <c r="D820" s="34"/>
    </row>
    <row r="821" ht="12.75">
      <c r="D821" s="34"/>
    </row>
    <row r="822" ht="12.75">
      <c r="D822" s="34"/>
    </row>
    <row r="823" ht="12.75">
      <c r="D823" s="34"/>
    </row>
    <row r="824" ht="12.75">
      <c r="D824" s="34"/>
    </row>
    <row r="825" ht="12.75">
      <c r="D825" s="34"/>
    </row>
    <row r="826" ht="12.75">
      <c r="D826" s="34"/>
    </row>
    <row r="827" ht="12.75">
      <c r="D827" s="34"/>
    </row>
    <row r="828" ht="12.75">
      <c r="D828" s="34"/>
    </row>
    <row r="829" ht="12.75">
      <c r="D829" s="34"/>
    </row>
    <row r="830" ht="12.75">
      <c r="D830" s="34"/>
    </row>
    <row r="831" ht="12.75">
      <c r="D831" s="34"/>
    </row>
    <row r="832" ht="12.75">
      <c r="D832" s="34"/>
    </row>
    <row r="833" ht="12.75">
      <c r="D833" s="34"/>
    </row>
    <row r="834" ht="12.75">
      <c r="D834" s="34"/>
    </row>
    <row r="835" ht="12.75">
      <c r="D835" s="34"/>
    </row>
    <row r="836" ht="12.75">
      <c r="D836" s="34"/>
    </row>
    <row r="837" ht="12.75">
      <c r="D837" s="34"/>
    </row>
    <row r="838" ht="12.75">
      <c r="D838" s="34"/>
    </row>
    <row r="839" ht="12.75">
      <c r="D839" s="34"/>
    </row>
    <row r="840" ht="12.75">
      <c r="D840" s="34"/>
    </row>
    <row r="841" ht="12.75">
      <c r="D841" s="34"/>
    </row>
    <row r="842" ht="12.75">
      <c r="D842" s="34"/>
    </row>
    <row r="843" ht="12.75">
      <c r="D843" s="34"/>
    </row>
    <row r="844" ht="12.75">
      <c r="D844" s="34"/>
    </row>
    <row r="845" ht="12.75">
      <c r="D845" s="34"/>
    </row>
    <row r="846" ht="12.75">
      <c r="D846" s="34"/>
    </row>
    <row r="847" ht="12.75">
      <c r="D847" s="34"/>
    </row>
    <row r="848" ht="12.75">
      <c r="D848" s="34"/>
    </row>
    <row r="849" ht="12.75">
      <c r="D849" s="34"/>
    </row>
    <row r="850" ht="12.75">
      <c r="D850" s="34"/>
    </row>
    <row r="851" ht="12.75">
      <c r="D851" s="34"/>
    </row>
    <row r="852" ht="12.75">
      <c r="D852" s="34"/>
    </row>
    <row r="853" ht="12.75">
      <c r="D853" s="34"/>
    </row>
    <row r="854" ht="12.75">
      <c r="D854" s="34"/>
    </row>
    <row r="855" ht="12.75">
      <c r="D855" s="34"/>
    </row>
    <row r="856" ht="12.75">
      <c r="D856" s="34"/>
    </row>
  </sheetData>
  <sheetProtection/>
  <mergeCells count="9">
    <mergeCell ref="A163:G163"/>
    <mergeCell ref="A1:G1"/>
    <mergeCell ref="A2:A3"/>
    <mergeCell ref="B2:B3"/>
    <mergeCell ref="C2:C3"/>
    <mergeCell ref="D2:D3"/>
    <mergeCell ref="E2:E3"/>
    <mergeCell ref="G2:G3"/>
    <mergeCell ref="F2:F3"/>
  </mergeCells>
  <printOptions horizontalCentered="1"/>
  <pageMargins left="0.1968503937007874" right="0.1968503937007874" top="0.6692913385826772" bottom="0.1968503937007874" header="0.3937007874015748" footer="0"/>
  <pageSetup horizontalDpi="600" verticalDpi="600" orientation="landscape" paperSize="9" scale="73" r:id="rId1"/>
  <headerFooter alignWithMargins="0">
    <oddHeader>&amp;L&amp;UΓ.Ν. - Κ.Υ. ΝΕΑΠΟΛΗΣ "ΔΙΑΛΥΝΑΚΕΙΟ"</oddHeader>
  </headerFooter>
  <rowBreaks count="3" manualBreakCount="3">
    <brk id="44" max="255" man="1"/>
    <brk id="101" max="255" man="1"/>
    <brk id="129" max="255" man="1"/>
  </rowBreaks>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7">
      <selection activeCell="G34" sqref="G34"/>
    </sheetView>
  </sheetViews>
  <sheetFormatPr defaultColWidth="9.00390625" defaultRowHeight="12.75"/>
  <cols>
    <col min="1" max="1" width="9.125" style="33" customWidth="1"/>
    <col min="2" max="2" width="13.375" style="31" bestFit="1" customWidth="1"/>
    <col min="3" max="3" width="10.00390625" style="32" bestFit="1" customWidth="1"/>
    <col min="4" max="4" width="11.625" style="1" customWidth="1"/>
    <col min="5" max="5" width="12.25390625" style="1" customWidth="1"/>
    <col min="6" max="6" width="15.125" style="1" bestFit="1" customWidth="1"/>
    <col min="7" max="7" width="14.00390625" style="31" bestFit="1" customWidth="1"/>
    <col min="8" max="8" width="12.625" style="1" customWidth="1"/>
    <col min="9" max="9" width="13.25390625" style="1" customWidth="1"/>
    <col min="10" max="10" width="10.875" style="2" bestFit="1" customWidth="1"/>
    <col min="11" max="12" width="9.125" style="1" customWidth="1"/>
    <col min="13" max="16384" width="9.125" style="2" customWidth="1"/>
  </cols>
  <sheetData>
    <row r="1" spans="2:7" ht="14.25" customHeight="1" thickBot="1">
      <c r="B1" s="333" t="s">
        <v>505</v>
      </c>
      <c r="C1" s="334"/>
      <c r="D1" s="334"/>
      <c r="E1" s="334"/>
      <c r="F1" s="334"/>
      <c r="G1" s="335"/>
    </row>
    <row r="2" spans="2:7" ht="14.25">
      <c r="B2" s="3"/>
      <c r="C2" s="4"/>
      <c r="D2" s="5"/>
      <c r="E2" s="5"/>
      <c r="F2" s="5"/>
      <c r="G2" s="6"/>
    </row>
    <row r="3" spans="1:7" ht="14.25">
      <c r="A3" s="33" t="s">
        <v>515</v>
      </c>
      <c r="B3" s="7">
        <v>1740067.14</v>
      </c>
      <c r="C3" s="8" t="s">
        <v>0</v>
      </c>
      <c r="D3" s="5"/>
      <c r="E3" s="5"/>
      <c r="F3" s="5"/>
      <c r="G3" s="6"/>
    </row>
    <row r="4" spans="1:7" ht="14.25">
      <c r="A4" s="33" t="s">
        <v>515</v>
      </c>
      <c r="B4" s="7">
        <v>16310.25</v>
      </c>
      <c r="C4" s="8" t="s">
        <v>1</v>
      </c>
      <c r="D4" s="5"/>
      <c r="E4" s="5"/>
      <c r="F4" s="5"/>
      <c r="G4" s="6"/>
    </row>
    <row r="5" spans="1:7" ht="14.25">
      <c r="A5" s="33" t="s">
        <v>515</v>
      </c>
      <c r="B5" s="7">
        <v>50839.76</v>
      </c>
      <c r="C5" s="8" t="s">
        <v>2</v>
      </c>
      <c r="D5" s="5"/>
      <c r="E5" s="5"/>
      <c r="F5" s="5"/>
      <c r="G5" s="6"/>
    </row>
    <row r="6" spans="1:7" ht="14.25">
      <c r="A6" s="33" t="s">
        <v>515</v>
      </c>
      <c r="B6" s="7">
        <v>9177.56</v>
      </c>
      <c r="C6" s="8" t="s">
        <v>3</v>
      </c>
      <c r="D6" s="5"/>
      <c r="E6" s="5"/>
      <c r="F6" s="5"/>
      <c r="G6" s="6"/>
    </row>
    <row r="7" spans="1:7" ht="14.25">
      <c r="A7" s="33" t="s">
        <v>515</v>
      </c>
      <c r="B7" s="7">
        <v>4036.51</v>
      </c>
      <c r="C7" s="8" t="s">
        <v>4</v>
      </c>
      <c r="D7" s="5"/>
      <c r="E7" s="5"/>
      <c r="F7" s="5"/>
      <c r="G7" s="6"/>
    </row>
    <row r="8" spans="1:7" ht="15" thickBot="1">
      <c r="A8" s="33" t="s">
        <v>515</v>
      </c>
      <c r="B8" s="7">
        <v>0</v>
      </c>
      <c r="C8" s="8" t="s">
        <v>5</v>
      </c>
      <c r="D8" s="5"/>
      <c r="E8" s="5"/>
      <c r="F8" s="9" t="s">
        <v>6</v>
      </c>
      <c r="G8" s="6"/>
    </row>
    <row r="9" spans="1:7" ht="15" thickBot="1">
      <c r="A9" s="33" t="s">
        <v>515</v>
      </c>
      <c r="B9" s="7">
        <v>96908.91</v>
      </c>
      <c r="C9" s="8" t="s">
        <v>7</v>
      </c>
      <c r="D9" s="5"/>
      <c r="E9" s="5"/>
      <c r="F9" s="10">
        <v>6</v>
      </c>
      <c r="G9" s="11">
        <f>SUM(B3:B11)</f>
        <v>1917340.13</v>
      </c>
    </row>
    <row r="10" spans="1:7" ht="14.25">
      <c r="A10" s="33" t="s">
        <v>515</v>
      </c>
      <c r="B10" s="7">
        <v>0</v>
      </c>
      <c r="C10" s="8" t="s">
        <v>8</v>
      </c>
      <c r="D10" s="5"/>
      <c r="E10" s="5"/>
      <c r="F10" s="9"/>
      <c r="G10" s="6"/>
    </row>
    <row r="11" spans="1:7" ht="14.25">
      <c r="A11" s="33" t="s">
        <v>515</v>
      </c>
      <c r="B11" s="7">
        <v>0</v>
      </c>
      <c r="C11" s="8" t="s">
        <v>9</v>
      </c>
      <c r="D11" s="5"/>
      <c r="E11" s="5"/>
      <c r="F11" s="9"/>
      <c r="G11" s="6"/>
    </row>
    <row r="12" spans="2:7" ht="14.25">
      <c r="B12" s="3"/>
      <c r="C12" s="4"/>
      <c r="D12" s="12"/>
      <c r="E12" s="13"/>
      <c r="F12" s="9"/>
      <c r="G12" s="6"/>
    </row>
    <row r="13" spans="2:7" ht="14.25">
      <c r="B13" s="3"/>
      <c r="C13" s="4"/>
      <c r="D13" s="12"/>
      <c r="E13" s="13"/>
      <c r="F13" s="9"/>
      <c r="G13" s="6"/>
    </row>
    <row r="14" spans="2:7" ht="14.25">
      <c r="B14" s="3"/>
      <c r="C14" s="4"/>
      <c r="D14" s="14"/>
      <c r="E14" s="14"/>
      <c r="F14" s="9"/>
      <c r="G14" s="6"/>
    </row>
    <row r="15" spans="1:7" ht="14.25">
      <c r="A15" s="33" t="s">
        <v>515</v>
      </c>
      <c r="B15" s="113">
        <v>0</v>
      </c>
      <c r="C15" s="8" t="s">
        <v>502</v>
      </c>
      <c r="D15" s="5"/>
      <c r="E15" s="5"/>
      <c r="F15" s="9"/>
      <c r="G15" s="6"/>
    </row>
    <row r="16" spans="1:7" ht="14.25">
      <c r="A16" s="33" t="s">
        <v>515</v>
      </c>
      <c r="B16" s="113">
        <v>417908.64</v>
      </c>
      <c r="C16" s="8" t="s">
        <v>10</v>
      </c>
      <c r="D16" s="5"/>
      <c r="E16" s="5"/>
      <c r="F16" s="9"/>
      <c r="G16" s="6"/>
    </row>
    <row r="17" spans="1:7" ht="14.25">
      <c r="A17" s="33" t="s">
        <v>515</v>
      </c>
      <c r="B17" s="7">
        <v>1875684.97</v>
      </c>
      <c r="C17" s="8" t="s">
        <v>11</v>
      </c>
      <c r="D17" s="5"/>
      <c r="E17" s="5"/>
      <c r="F17" s="9"/>
      <c r="G17" s="6"/>
    </row>
    <row r="18" spans="1:7" ht="14.25">
      <c r="A18" s="33" t="s">
        <v>515</v>
      </c>
      <c r="B18" s="7">
        <v>39529.9</v>
      </c>
      <c r="C18" s="8" t="s">
        <v>12</v>
      </c>
      <c r="D18" s="5"/>
      <c r="E18" s="5"/>
      <c r="F18" s="9"/>
      <c r="G18" s="6"/>
    </row>
    <row r="19" spans="1:7" ht="14.25">
      <c r="A19" s="33" t="s">
        <v>515</v>
      </c>
      <c r="B19" s="7">
        <v>27432.92</v>
      </c>
      <c r="C19" s="8" t="s">
        <v>13</v>
      </c>
      <c r="D19" s="5"/>
      <c r="E19" s="5"/>
      <c r="F19" s="9"/>
      <c r="G19" s="6"/>
    </row>
    <row r="20" spans="1:7" ht="15" thickBot="1">
      <c r="A20" s="33" t="s">
        <v>515</v>
      </c>
      <c r="B20" s="7">
        <v>0</v>
      </c>
      <c r="C20" s="8" t="s">
        <v>14</v>
      </c>
      <c r="D20" s="5"/>
      <c r="E20" s="5"/>
      <c r="F20" s="15" t="s">
        <v>6</v>
      </c>
      <c r="G20" s="6"/>
    </row>
    <row r="21" spans="2:7" ht="15" thickBot="1">
      <c r="B21" s="3"/>
      <c r="D21" s="5"/>
      <c r="E21" s="5"/>
      <c r="F21" s="10">
        <v>7</v>
      </c>
      <c r="G21" s="11">
        <f>SUM(B15:B20)</f>
        <v>2360556.4299999997</v>
      </c>
    </row>
    <row r="22" spans="2:7" ht="14.25">
      <c r="B22" s="3"/>
      <c r="C22" s="4"/>
      <c r="D22" s="5"/>
      <c r="E22" s="5"/>
      <c r="F22" s="15"/>
      <c r="G22" s="6"/>
    </row>
    <row r="23" spans="1:7" ht="15" thickBot="1">
      <c r="A23" s="33" t="s">
        <v>515</v>
      </c>
      <c r="B23" s="7">
        <v>-377599.23</v>
      </c>
      <c r="C23" s="8" t="s">
        <v>15</v>
      </c>
      <c r="D23" s="14"/>
      <c r="E23" s="5"/>
      <c r="F23" s="15" t="s">
        <v>6</v>
      </c>
      <c r="G23" s="6"/>
    </row>
    <row r="24" spans="1:7" ht="15" thickBot="1">
      <c r="A24" s="33" t="s">
        <v>515</v>
      </c>
      <c r="B24" s="7">
        <v>96425.55</v>
      </c>
      <c r="C24" s="8" t="s">
        <v>16</v>
      </c>
      <c r="D24" s="14"/>
      <c r="E24" s="5"/>
      <c r="F24" s="10">
        <v>8</v>
      </c>
      <c r="G24" s="11">
        <f>SUM(B23:B27)</f>
        <v>-380156.14999999997</v>
      </c>
    </row>
    <row r="25" spans="1:7" ht="14.25">
      <c r="A25" s="33" t="s">
        <v>515</v>
      </c>
      <c r="B25" s="7">
        <v>-88967.41</v>
      </c>
      <c r="C25" s="8" t="s">
        <v>17</v>
      </c>
      <c r="D25" s="5"/>
      <c r="E25" s="5"/>
      <c r="F25" s="15"/>
      <c r="G25" s="6"/>
    </row>
    <row r="26" spans="1:7" ht="14.25">
      <c r="A26" s="33" t="s">
        <v>515</v>
      </c>
      <c r="B26" s="7">
        <v>0</v>
      </c>
      <c r="C26" s="8" t="s">
        <v>371</v>
      </c>
      <c r="D26" s="5"/>
      <c r="E26" s="5"/>
      <c r="F26" s="15"/>
      <c r="G26" s="6"/>
    </row>
    <row r="27" spans="1:10" ht="15" thickBot="1">
      <c r="A27" s="33" t="s">
        <v>515</v>
      </c>
      <c r="B27" s="7">
        <v>-10015.06</v>
      </c>
      <c r="C27" s="8" t="s">
        <v>18</v>
      </c>
      <c r="D27" s="5"/>
      <c r="E27" s="5"/>
      <c r="F27" s="15" t="s">
        <v>6</v>
      </c>
      <c r="G27" s="6"/>
      <c r="J27" s="16"/>
    </row>
    <row r="28" spans="2:7" ht="15" thickBot="1">
      <c r="B28" s="3"/>
      <c r="C28" s="4"/>
      <c r="D28" s="5"/>
      <c r="E28" s="5"/>
      <c r="F28" s="17">
        <v>2</v>
      </c>
      <c r="G28" s="11">
        <f>SUM(B29:B31)</f>
        <v>297622.18</v>
      </c>
    </row>
    <row r="29" spans="1:10" ht="14.25">
      <c r="A29" s="33" t="s">
        <v>515</v>
      </c>
      <c r="B29" s="7">
        <f>56759.16+112148.09</f>
        <v>168907.25</v>
      </c>
      <c r="C29" s="8" t="s">
        <v>19</v>
      </c>
      <c r="D29" s="5"/>
      <c r="E29" s="14"/>
      <c r="F29" s="5"/>
      <c r="G29" s="6"/>
      <c r="J29" s="16"/>
    </row>
    <row r="30" spans="1:8" ht="14.25">
      <c r="A30" s="33" t="s">
        <v>515</v>
      </c>
      <c r="B30" s="7">
        <f>34211.19+94503.74</f>
        <v>128714.93000000001</v>
      </c>
      <c r="C30" s="8" t="s">
        <v>20</v>
      </c>
      <c r="D30" s="5"/>
      <c r="E30" s="14"/>
      <c r="F30" s="19" t="s">
        <v>22</v>
      </c>
      <c r="G30" s="20">
        <f>SUM(G28-B32)</f>
        <v>212633.90999999997</v>
      </c>
      <c r="H30" s="21"/>
    </row>
    <row r="31" spans="1:9" ht="14.25">
      <c r="A31" s="33" t="s">
        <v>515</v>
      </c>
      <c r="B31" s="7">
        <v>0</v>
      </c>
      <c r="C31" s="18" t="s">
        <v>21</v>
      </c>
      <c r="D31" s="109"/>
      <c r="E31" s="14"/>
      <c r="F31" s="23"/>
      <c r="G31" s="24"/>
      <c r="H31" s="21"/>
      <c r="I31" s="21">
        <f>G9+G30</f>
        <v>2129974.04</v>
      </c>
    </row>
    <row r="32" spans="1:8" ht="12.75">
      <c r="A32" s="33" t="s">
        <v>515</v>
      </c>
      <c r="B32" s="22">
        <v>84988.27</v>
      </c>
      <c r="C32" s="336" t="s">
        <v>23</v>
      </c>
      <c r="D32" s="336"/>
      <c r="E32" s="14"/>
      <c r="F32" s="19" t="s">
        <v>24</v>
      </c>
      <c r="G32" s="20">
        <f>G21-G30-G9</f>
        <v>230582.38999999966</v>
      </c>
      <c r="H32" s="21"/>
    </row>
    <row r="33" spans="2:7" ht="12.75">
      <c r="B33" s="3"/>
      <c r="C33" s="25"/>
      <c r="D33" s="5"/>
      <c r="E33" s="14"/>
      <c r="F33" s="19" t="s">
        <v>25</v>
      </c>
      <c r="G33" s="20">
        <f>G32+G24</f>
        <v>-149573.7600000003</v>
      </c>
    </row>
    <row r="34" spans="2:8" ht="15" thickBot="1">
      <c r="B34" s="26"/>
      <c r="C34" s="27"/>
      <c r="D34" s="28"/>
      <c r="E34" s="28"/>
      <c r="F34" s="29" t="s">
        <v>26</v>
      </c>
      <c r="G34" s="30">
        <f>G33-B27</f>
        <v>-139558.7000000003</v>
      </c>
      <c r="H34" s="49"/>
    </row>
    <row r="36" ht="14.25">
      <c r="G36" s="2"/>
    </row>
    <row r="45" ht="14.25">
      <c r="F45" s="21"/>
    </row>
  </sheetData>
  <sheetProtection/>
  <mergeCells count="2">
    <mergeCell ref="B1:G1"/>
    <mergeCell ref="C32:D32"/>
  </mergeCells>
  <printOptions/>
  <pageMargins left="0.75" right="0.75" top="1" bottom="1" header="0.5" footer="0.5"/>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Qosmio</dc:creator>
  <cp:keywords/>
  <dc:description/>
  <cp:lastModifiedBy>anallog2</cp:lastModifiedBy>
  <cp:lastPrinted>2014-08-27T07:59:53Z</cp:lastPrinted>
  <dcterms:created xsi:type="dcterms:W3CDTF">2006-05-25T10:26:31Z</dcterms:created>
  <dcterms:modified xsi:type="dcterms:W3CDTF">2014-08-27T08:00:14Z</dcterms:modified>
  <cp:category/>
  <cp:version/>
  <cp:contentType/>
  <cp:contentStatus/>
</cp:coreProperties>
</file>